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3_2024" sheetId="1" r:id="rId1"/>
    <sheet name="2022_2023" sheetId="2" r:id="rId2"/>
    <sheet name="2021_2022" sheetId="3" r:id="rId3"/>
    <sheet name="2019_2020" sheetId="4" r:id="rId4"/>
    <sheet name="2018_2019" sheetId="5" r:id="rId5"/>
    <sheet name="2017_2018" sheetId="6" r:id="rId6"/>
    <sheet name="2016_2017" sheetId="7" r:id="rId7"/>
    <sheet name="2015_2016" sheetId="8" r:id="rId8"/>
    <sheet name="2014_2015" sheetId="9" r:id="rId9"/>
    <sheet name="2013_2014" sheetId="10" r:id="rId10"/>
    <sheet name="2012_2013" sheetId="11" r:id="rId11"/>
    <sheet name="2011_2012" sheetId="12" r:id="rId12"/>
  </sheets>
  <definedNames/>
  <calcPr fullCalcOnLoad="1"/>
</workbook>
</file>

<file path=xl/sharedStrings.xml><?xml version="1.0" encoding="utf-8"?>
<sst xmlns="http://schemas.openxmlformats.org/spreadsheetml/2006/main" count="1240" uniqueCount="129">
  <si>
    <t>Trojar Rok</t>
  </si>
  <si>
    <t>1.kolo</t>
  </si>
  <si>
    <t>Pegam Anže</t>
  </si>
  <si>
    <t>2.kolo</t>
  </si>
  <si>
    <t>3.kolo</t>
  </si>
  <si>
    <t>Mohorič Jaka</t>
  </si>
  <si>
    <t>Demšar David</t>
  </si>
  <si>
    <t>SKUPAJ</t>
  </si>
  <si>
    <t>4.kolo</t>
  </si>
  <si>
    <t>5.kolo</t>
  </si>
  <si>
    <t>IME / 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</si>
  <si>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</si>
  <si>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</si>
  <si>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</si>
  <si>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</si>
  <si>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</si>
  <si>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</si>
  <si>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</si>
  <si>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</si>
  <si>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</si>
  <si>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</si>
  <si>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</si>
  <si>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</si>
  <si>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</si>
  <si>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TOTAL</t>
  </si>
  <si>
    <t>ŠT. TEKEM</t>
  </si>
  <si>
    <t>Šmid Jure</t>
  </si>
  <si>
    <t>Prezelj Milan</t>
  </si>
  <si>
    <t>Benedičič Janez</t>
  </si>
  <si>
    <t>Markelj Jure</t>
  </si>
  <si>
    <t>Egon Jelenc</t>
  </si>
  <si>
    <t>Demšar Davor</t>
  </si>
  <si>
    <t>Igor Bevk</t>
  </si>
  <si>
    <t>Demšar Lojze</t>
  </si>
  <si>
    <t>Košmelj Jani</t>
  </si>
  <si>
    <t>Jelenc Egon</t>
  </si>
  <si>
    <t>Demšar Tomaž</t>
  </si>
  <si>
    <t>DOMA</t>
  </si>
  <si>
    <t>GOSTEH</t>
  </si>
  <si>
    <t>V GOSTEH</t>
  </si>
  <si>
    <t>TEKEM D</t>
  </si>
  <si>
    <t>TEKEM G</t>
  </si>
  <si>
    <t>POVPREČJE</t>
  </si>
  <si>
    <t>SKUPNO POVPREČJE</t>
  </si>
  <si>
    <t>Zdeno Soklič</t>
  </si>
  <si>
    <t>2. SLOVENSKA LIGA ZAHOD sezona 2015/2016</t>
  </si>
  <si>
    <t>MKL LIGA sezona 2015/2016</t>
  </si>
  <si>
    <t>Šmid Rok</t>
  </si>
  <si>
    <t>PROSTO</t>
  </si>
  <si>
    <t>Markelj Luka</t>
  </si>
  <si>
    <t>Mohorič Tone</t>
  </si>
  <si>
    <t>Marjan Fuis</t>
  </si>
  <si>
    <t>Jure Šmid</t>
  </si>
  <si>
    <t>Jure Markelj</t>
  </si>
  <si>
    <t>najboljši</t>
  </si>
  <si>
    <t>najslabši</t>
  </si>
  <si>
    <t>Roman Tabernik</t>
  </si>
  <si>
    <t>Gajgar Edo</t>
  </si>
  <si>
    <t>2. SLOVENSKA LIGA ZAHOD sezona 2014/2015</t>
  </si>
  <si>
    <t>ŠTEVILO</t>
  </si>
  <si>
    <t>premalo tekem</t>
  </si>
  <si>
    <t>PRIMORSKO-GORENJSKA LIGA sezona 2014/2015</t>
  </si>
  <si>
    <t>Kemperle Miha</t>
  </si>
  <si>
    <t>3 SLOVENSKA LIGA ZAHOD sezona 2013/2014</t>
  </si>
  <si>
    <t>PRIMORSKO-GORENJSKA LIGA sezona 2013/2014</t>
  </si>
  <si>
    <t>P</t>
  </si>
  <si>
    <t>R</t>
  </si>
  <si>
    <t>O</t>
  </si>
  <si>
    <t>S</t>
  </si>
  <si>
    <t>T</t>
  </si>
  <si>
    <t>3 SLOVENSKA LIGA ZAHOD sezona 2012/2013</t>
  </si>
  <si>
    <t xml:space="preserve">POVPREČJE </t>
  </si>
  <si>
    <t>Kemperle Beno</t>
  </si>
  <si>
    <t>GORENJSKA LIGA sezona 2012/2013</t>
  </si>
  <si>
    <t>Kemperle Benjamin</t>
  </si>
  <si>
    <t>Demšar Alojz</t>
  </si>
  <si>
    <t>Košmelj Janez</t>
  </si>
  <si>
    <t>Milan Prezelj</t>
  </si>
  <si>
    <t>Arnolj Marko</t>
  </si>
  <si>
    <t>Edo Gajgar</t>
  </si>
  <si>
    <t>3 SLOVENSKA LIGA ZAHOD sezona 2011/2012</t>
  </si>
  <si>
    <t>GORENJSKA LIGA sezona 2011/2012</t>
  </si>
  <si>
    <t>2. SLOVENSKA LIGA ZAHOD sezona 2016/2017</t>
  </si>
  <si>
    <t>MKL LIGA sezona 2016/2017</t>
  </si>
  <si>
    <t>David Demšar</t>
  </si>
  <si>
    <t>/////////////////</t>
  </si>
  <si>
    <t>///////////////</t>
  </si>
  <si>
    <t>vsaj 3 tekme DOMA/GOSTEH</t>
  </si>
  <si>
    <t>Tekem</t>
  </si>
  <si>
    <t>TEKEM</t>
  </si>
  <si>
    <t>2. SLOVENSKA LIGA ZAHOD sezona 2017/2018</t>
  </si>
  <si>
    <t>MKL LIGA sezona 2017/2018</t>
  </si>
  <si>
    <t>Šmid Janko</t>
  </si>
  <si>
    <t>Janez Košmelj</t>
  </si>
  <si>
    <t>PAVZA</t>
  </si>
  <si>
    <t>2. SLOVENSKA LIGA ZAHOD sezona 2018/2019</t>
  </si>
  <si>
    <t>3. SLOVENSKA LIGA ZAHOD sezona 2018/2019</t>
  </si>
  <si>
    <t>GORENJSKA LIGA sezona 2018/2019</t>
  </si>
  <si>
    <t>Borut Demšar</t>
  </si>
  <si>
    <t>Tone Mohorič</t>
  </si>
  <si>
    <t>Davor Demšar</t>
  </si>
  <si>
    <t>Janez Benedičič</t>
  </si>
  <si>
    <t>Janko Šmid</t>
  </si>
  <si>
    <t>Tomaž Demšar</t>
  </si>
  <si>
    <t>Miha Kemperle</t>
  </si>
  <si>
    <t xml:space="preserve">Tomaž Demšar </t>
  </si>
  <si>
    <t>Rok Šmid</t>
  </si>
  <si>
    <t>Luka Markelj</t>
  </si>
  <si>
    <t>Jani Košmelj</t>
  </si>
  <si>
    <t>Maja Zupanc</t>
  </si>
  <si>
    <t>Andraž Prelec</t>
  </si>
  <si>
    <t>Lea Demšar</t>
  </si>
  <si>
    <t>Katja Kemperle</t>
  </si>
  <si>
    <t>2. SLOVENSKA LIGA ZAHOD sezona 2019/2020</t>
  </si>
  <si>
    <t>3. SLOVENSKA LIGA ZAHOD sezona 2019/2020</t>
  </si>
  <si>
    <t>GORENJSKA LIGA sezona 2019/2020</t>
  </si>
  <si>
    <t>Franjo Jelenc</t>
  </si>
  <si>
    <t>Anže Prezelj</t>
  </si>
  <si>
    <t>Zdenko Soklič</t>
  </si>
  <si>
    <t>Jure Trojar</t>
  </si>
  <si>
    <t>SKUPNO POVPREČJE ZA KEGLJAČE KI SO KEGLJALI V RAZLIČNIH LIGAH</t>
  </si>
  <si>
    <t>NOVOST!!!</t>
  </si>
  <si>
    <t>2. SLOVENSKA LIGA ZAHOD sezona 2021/2022</t>
  </si>
  <si>
    <t>3. SLOVENSKA LIGA ZAHOD sezona 2021/2022</t>
  </si>
  <si>
    <t>Alojz Demšar</t>
  </si>
  <si>
    <t>2. SLOVENSKA LIGA ZAHOD sezona 2022/2023</t>
  </si>
  <si>
    <t>3. SLOVENSKA LIGA ZAHOD sezona 2022/2023</t>
  </si>
  <si>
    <t>2. SLOVENSKA LIGA ZAHOD sezona 2023/2024</t>
  </si>
  <si>
    <t>3. SLOVENSKA LIGA ZAHOD sezona 2023/2024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</si>
</sst>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00\ _€_-;\-* #,##0.000\ _€_-;_-* &quot;-&quot;??\ _€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7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6" fillId="4" borderId="12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36" fillId="33" borderId="17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36" fillId="33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2" fontId="36" fillId="0" borderId="17" xfId="0" applyNumberFormat="1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36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34" borderId="10" xfId="0" applyFont="1" applyFill="1" applyBorder="1" applyAlignment="1">
      <alignment/>
    </xf>
    <xf numFmtId="0" fontId="36" fillId="35" borderId="10" xfId="0" applyFont="1" applyFill="1" applyBorder="1" applyAlignment="1">
      <alignment/>
    </xf>
    <xf numFmtId="0" fontId="36" fillId="35" borderId="12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6" fillId="15" borderId="12" xfId="0" applyFont="1" applyFill="1" applyBorder="1" applyAlignment="1">
      <alignment horizontal="center"/>
    </xf>
    <xf numFmtId="0" fontId="36" fillId="9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19" fillId="35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36" fillId="9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36" borderId="12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2" fontId="36" fillId="0" borderId="19" xfId="0" applyNumberFormat="1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36" fillId="2" borderId="17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24" borderId="10" xfId="0" applyFont="1" applyFill="1" applyBorder="1" applyAlignment="1">
      <alignment/>
    </xf>
    <xf numFmtId="0" fontId="36" fillId="37" borderId="1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Border="1" applyAlignment="1">
      <alignment/>
    </xf>
    <xf numFmtId="0" fontId="36" fillId="33" borderId="14" xfId="0" applyFont="1" applyFill="1" applyBorder="1" applyAlignment="1">
      <alignment/>
    </xf>
    <xf numFmtId="2" fontId="36" fillId="0" borderId="17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36" fillId="33" borderId="17" xfId="0" applyNumberFormat="1" applyFont="1" applyFill="1" applyBorder="1" applyAlignment="1">
      <alignment/>
    </xf>
    <xf numFmtId="2" fontId="36" fillId="33" borderId="10" xfId="0" applyNumberFormat="1" applyFont="1" applyFill="1" applyBorder="1" applyAlignment="1">
      <alignment/>
    </xf>
    <xf numFmtId="2" fontId="36" fillId="0" borderId="19" xfId="0" applyNumberFormat="1" applyFont="1" applyFill="1" applyBorder="1" applyAlignment="1">
      <alignment/>
    </xf>
    <xf numFmtId="2" fontId="36" fillId="0" borderId="17" xfId="0" applyNumberFormat="1" applyFont="1" applyBorder="1" applyAlignment="1">
      <alignment/>
    </xf>
    <xf numFmtId="2" fontId="36" fillId="0" borderId="19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9" borderId="0" xfId="0" applyFill="1" applyAlignment="1">
      <alignment/>
    </xf>
    <xf numFmtId="0" fontId="36" fillId="0" borderId="0" xfId="0" applyFont="1" applyFill="1" applyBorder="1" applyAlignment="1">
      <alignment wrapText="1"/>
    </xf>
    <xf numFmtId="0" fontId="36" fillId="37" borderId="12" xfId="0" applyFont="1" applyFill="1" applyBorder="1" applyAlignment="1">
      <alignment/>
    </xf>
    <xf numFmtId="0" fontId="36" fillId="24" borderId="12" xfId="0" applyFont="1" applyFill="1" applyBorder="1" applyAlignment="1">
      <alignment/>
    </xf>
    <xf numFmtId="0" fontId="36" fillId="37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6" fillId="33" borderId="11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2" fontId="36" fillId="9" borderId="17" xfId="0" applyNumberFormat="1" applyFont="1" applyFill="1" applyBorder="1" applyAlignment="1">
      <alignment/>
    </xf>
    <xf numFmtId="2" fontId="0" fillId="9" borderId="17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36" fillId="0" borderId="14" xfId="0" applyFont="1" applyBorder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11" xfId="0" applyBorder="1" applyAlignment="1">
      <alignment/>
    </xf>
    <xf numFmtId="0" fontId="36" fillId="0" borderId="18" xfId="0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36" fillId="33" borderId="10" xfId="0" applyNumberFormat="1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36" fillId="13" borderId="0" xfId="0" applyFont="1" applyFill="1" applyAlignment="1">
      <alignment horizontal="center"/>
    </xf>
    <xf numFmtId="0" fontId="36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36" fillId="0" borderId="20" xfId="0" applyFont="1" applyBorder="1" applyAlignment="1">
      <alignment/>
    </xf>
    <xf numFmtId="2" fontId="36" fillId="33" borderId="17" xfId="0" applyNumberFormat="1" applyFont="1" applyFill="1" applyBorder="1" applyAlignment="1">
      <alignment/>
    </xf>
    <xf numFmtId="2" fontId="36" fillId="0" borderId="17" xfId="0" applyNumberFormat="1" applyFont="1" applyFill="1" applyBorder="1" applyAlignment="1">
      <alignment/>
    </xf>
    <xf numFmtId="2" fontId="36" fillId="0" borderId="19" xfId="0" applyNumberFormat="1" applyFont="1" applyFill="1" applyBorder="1" applyAlignment="1">
      <alignment/>
    </xf>
    <xf numFmtId="2" fontId="36" fillId="0" borderId="17" xfId="0" applyNumberFormat="1" applyFont="1" applyBorder="1" applyAlignment="1">
      <alignment/>
    </xf>
    <xf numFmtId="2" fontId="36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0" fontId="36" fillId="5" borderId="12" xfId="0" applyFont="1" applyFill="1" applyBorder="1" applyAlignment="1">
      <alignment/>
    </xf>
    <xf numFmtId="0" fontId="36" fillId="4" borderId="12" xfId="0" applyFont="1" applyFill="1" applyBorder="1" applyAlignment="1">
      <alignment/>
    </xf>
    <xf numFmtId="0" fontId="36" fillId="4" borderId="10" xfId="0" applyFont="1" applyFill="1" applyBorder="1" applyAlignment="1">
      <alignment/>
    </xf>
    <xf numFmtId="0" fontId="36" fillId="5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36" fillId="5" borderId="17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2" fontId="36" fillId="33" borderId="12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36" fillId="0" borderId="10" xfId="0" applyNumberFormat="1" applyFont="1" applyFill="1" applyBorder="1" applyAlignment="1">
      <alignment/>
    </xf>
    <xf numFmtId="2" fontId="36" fillId="0" borderId="11" xfId="0" applyNumberFormat="1" applyFont="1" applyFill="1" applyBorder="1" applyAlignment="1">
      <alignment/>
    </xf>
    <xf numFmtId="2" fontId="36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8" borderId="0" xfId="0" applyFill="1" applyAlignment="1">
      <alignment/>
    </xf>
    <xf numFmtId="2" fontId="0" fillId="18" borderId="17" xfId="0" applyNumberFormat="1" applyFont="1" applyFill="1" applyBorder="1" applyAlignment="1">
      <alignment horizontal="center"/>
    </xf>
    <xf numFmtId="2" fontId="0" fillId="18" borderId="1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36" fillId="33" borderId="12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12" borderId="17" xfId="0" applyNumberFormat="1" applyFill="1" applyBorder="1" applyAlignment="1">
      <alignment horizontal="center"/>
    </xf>
    <xf numFmtId="0" fontId="0" fillId="0" borderId="0" xfId="0" applyAlignment="1">
      <alignment/>
    </xf>
    <xf numFmtId="2" fontId="0" fillId="0" borderId="17" xfId="0" applyNumberFormat="1" applyFill="1" applyBorder="1" applyAlignment="1">
      <alignment horizontal="center"/>
    </xf>
    <xf numFmtId="2" fontId="0" fillId="12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6" fillId="0" borderId="17" xfId="0" applyFont="1" applyBorder="1" applyAlignment="1">
      <alignment/>
    </xf>
    <xf numFmtId="0" fontId="36" fillId="0" borderId="0" xfId="0" applyFont="1" applyAlignment="1">
      <alignment/>
    </xf>
    <xf numFmtId="0" fontId="36" fillId="36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9" borderId="10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2" fontId="36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12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15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36" fillId="33" borderId="0" xfId="0" applyFont="1" applyFill="1" applyAlignment="1">
      <alignment horizontal="center"/>
    </xf>
    <xf numFmtId="0" fontId="36" fillId="0" borderId="25" xfId="0" applyFont="1" applyBorder="1" applyAlignment="1">
      <alignment/>
    </xf>
    <xf numFmtId="0" fontId="36" fillId="33" borderId="14" xfId="0" applyFont="1" applyFill="1" applyBorder="1" applyAlignment="1">
      <alignment horizontal="center"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6" fillId="34" borderId="13" xfId="0" applyFont="1" applyFill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9" borderId="22" xfId="0" applyFont="1" applyFill="1" applyBorder="1" applyAlignment="1">
      <alignment horizontal="center"/>
    </xf>
    <xf numFmtId="0" fontId="36" fillId="0" borderId="30" xfId="0" applyFont="1" applyBorder="1" applyAlignment="1">
      <alignment/>
    </xf>
    <xf numFmtId="0" fontId="36" fillId="0" borderId="31" xfId="0" applyFont="1" applyBorder="1" applyAlignment="1">
      <alignment/>
    </xf>
    <xf numFmtId="0" fontId="0" fillId="0" borderId="24" xfId="0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0" borderId="16" xfId="0" applyFont="1" applyBorder="1" applyAlignment="1">
      <alignment/>
    </xf>
    <xf numFmtId="0" fontId="36" fillId="0" borderId="32" xfId="0" applyFont="1" applyBorder="1" applyAlignment="1">
      <alignment/>
    </xf>
    <xf numFmtId="0" fontId="36" fillId="0" borderId="18" xfId="0" applyFont="1" applyBorder="1" applyAlignment="1">
      <alignment horizontal="center"/>
    </xf>
    <xf numFmtId="0" fontId="36" fillId="0" borderId="33" xfId="0" applyFont="1" applyBorder="1" applyAlignment="1">
      <alignment/>
    </xf>
    <xf numFmtId="0" fontId="0" fillId="9" borderId="10" xfId="0" applyFill="1" applyBorder="1" applyAlignment="1">
      <alignment horizontal="center"/>
    </xf>
    <xf numFmtId="2" fontId="36" fillId="12" borderId="12" xfId="0" applyNumberFormat="1" applyFont="1" applyFill="1" applyBorder="1" applyAlignment="1">
      <alignment horizontal="center"/>
    </xf>
    <xf numFmtId="2" fontId="0" fillId="12" borderId="10" xfId="0" applyNumberFormat="1" applyFill="1" applyBorder="1" applyAlignment="1">
      <alignment horizontal="center"/>
    </xf>
    <xf numFmtId="0" fontId="36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36" fillId="0" borderId="2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" fontId="36" fillId="7" borderId="26" xfId="0" applyNumberFormat="1" applyFont="1" applyFill="1" applyBorder="1" applyAlignment="1">
      <alignment horizontal="center"/>
    </xf>
    <xf numFmtId="2" fontId="36" fillId="7" borderId="27" xfId="0" applyNumberFormat="1" applyFont="1" applyFill="1" applyBorder="1" applyAlignment="1">
      <alignment horizontal="center"/>
    </xf>
    <xf numFmtId="2" fontId="36" fillId="7" borderId="28" xfId="0" applyNumberFormat="1" applyFont="1" applyFill="1" applyBorder="1" applyAlignment="1">
      <alignment horizontal="center"/>
    </xf>
    <xf numFmtId="2" fontId="36" fillId="33" borderId="27" xfId="0" applyNumberFormat="1" applyFont="1" applyFill="1" applyBorder="1" applyAlignment="1">
      <alignment horizontal="center"/>
    </xf>
    <xf numFmtId="0" fontId="36" fillId="33" borderId="37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4" xfId="0" applyBorder="1" applyAlignment="1">
      <alignment horizontal="center"/>
    </xf>
    <xf numFmtId="0" fontId="36" fillId="0" borderId="45" xfId="0" applyFont="1" applyBorder="1" applyAlignment="1">
      <alignment/>
    </xf>
    <xf numFmtId="0" fontId="36" fillId="0" borderId="36" xfId="0" applyFont="1" applyBorder="1" applyAlignment="1">
      <alignment/>
    </xf>
    <xf numFmtId="0" fontId="36" fillId="33" borderId="2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6" fillId="10" borderId="0" xfId="0" applyFont="1" applyFill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6" fillId="9" borderId="12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33" borderId="0" xfId="0" applyFill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36" fillId="6" borderId="12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19" borderId="14" xfId="0" applyFont="1" applyFill="1" applyBorder="1" applyAlignment="1">
      <alignment horizontal="center" wrapText="1"/>
    </xf>
    <xf numFmtId="0" fontId="36" fillId="19" borderId="18" xfId="0" applyFont="1" applyFill="1" applyBorder="1" applyAlignment="1">
      <alignment horizontal="center" wrapText="1"/>
    </xf>
    <xf numFmtId="0" fontId="36" fillId="0" borderId="17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19" borderId="26" xfId="0" applyFont="1" applyFill="1" applyBorder="1" applyAlignment="1">
      <alignment horizontal="center" wrapText="1"/>
    </xf>
    <xf numFmtId="0" fontId="36" fillId="19" borderId="29" xfId="0" applyFont="1" applyFill="1" applyBorder="1" applyAlignment="1">
      <alignment horizontal="center" wrapText="1"/>
    </xf>
    <xf numFmtId="0" fontId="36" fillId="19" borderId="11" xfId="0" applyFont="1" applyFill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4">
      <pane xSplit="1" topLeftCell="K1" activePane="topRight" state="frozen"/>
      <selection pane="topLeft" activeCell="A1" sqref="A1"/>
      <selection pane="topRight" activeCell="H23" sqref="H23"/>
    </sheetView>
  </sheetViews>
  <sheetFormatPr defaultColWidth="9.140625" defaultRowHeight="15"/>
  <cols>
    <col min="1" max="1" width="18.8515625" style="111" customWidth="1"/>
    <col min="2" max="2" width="10.28125" style="111" customWidth="1"/>
    <col min="3" max="3" width="12.57421875" style="111" customWidth="1"/>
    <col min="4" max="4" width="10.28125" style="111" customWidth="1"/>
    <col min="5" max="12" width="9.140625" style="111" customWidth="1"/>
    <col min="13" max="13" width="11.421875" style="111" customWidth="1"/>
    <col min="14" max="14" width="9.140625" style="111" customWidth="1"/>
    <col min="15" max="15" width="11.00390625" style="111" customWidth="1"/>
    <col min="16" max="16" width="11.28125" style="111" customWidth="1"/>
    <col min="17" max="17" width="10.421875" style="111" customWidth="1"/>
    <col min="18" max="19" width="11.00390625" style="111" customWidth="1"/>
    <col min="20" max="21" width="12.421875" style="111" customWidth="1"/>
    <col min="22" max="22" width="11.7109375" style="111" customWidth="1"/>
    <col min="23" max="16384" width="9.140625" style="111" customWidth="1"/>
  </cols>
  <sheetData>
    <row r="1" spans="1:28" ht="15" thickBot="1">
      <c r="A1" s="112" t="s">
        <v>127</v>
      </c>
      <c r="U1" s="7"/>
      <c r="V1" s="272" t="s">
        <v>43</v>
      </c>
      <c r="W1" s="274" t="s">
        <v>42</v>
      </c>
      <c r="X1" s="275"/>
      <c r="Y1" s="7"/>
      <c r="Z1" s="7"/>
      <c r="AB1" s="184" t="s">
        <v>89</v>
      </c>
    </row>
    <row r="2" spans="1:28" ht="15" thickBot="1">
      <c r="A2" s="110" t="s">
        <v>10</v>
      </c>
      <c r="B2" s="54" t="s">
        <v>1</v>
      </c>
      <c r="C2" s="44" t="s">
        <v>3</v>
      </c>
      <c r="D2" s="43" t="s">
        <v>4</v>
      </c>
      <c r="E2" s="45" t="s">
        <v>8</v>
      </c>
      <c r="F2" s="43" t="s">
        <v>9</v>
      </c>
      <c r="G2" s="43" t="s">
        <v>11</v>
      </c>
      <c r="H2" s="45" t="s">
        <v>12</v>
      </c>
      <c r="I2" s="43" t="s">
        <v>13</v>
      </c>
      <c r="J2" s="45" t="s">
        <v>14</v>
      </c>
      <c r="K2" s="45" t="s">
        <v>15</v>
      </c>
      <c r="L2" s="43" t="s">
        <v>16</v>
      </c>
      <c r="M2" s="44" t="s">
        <v>17</v>
      </c>
      <c r="N2" s="43" t="s">
        <v>18</v>
      </c>
      <c r="O2" s="45" t="s">
        <v>19</v>
      </c>
      <c r="P2" s="45" t="s">
        <v>20</v>
      </c>
      <c r="Q2" s="43" t="s">
        <v>21</v>
      </c>
      <c r="R2" s="45" t="s">
        <v>22</v>
      </c>
      <c r="S2" s="54" t="s">
        <v>23</v>
      </c>
      <c r="T2" s="13" t="s">
        <v>24</v>
      </c>
      <c r="U2" s="15" t="s">
        <v>25</v>
      </c>
      <c r="V2" s="273"/>
      <c r="W2" s="46" t="s">
        <v>37</v>
      </c>
      <c r="X2" s="47" t="s">
        <v>38</v>
      </c>
      <c r="Y2" s="16" t="s">
        <v>40</v>
      </c>
      <c r="Z2" s="17" t="s">
        <v>41</v>
      </c>
      <c r="AB2" s="111">
        <v>18</v>
      </c>
    </row>
    <row r="3" spans="1:26" ht="15" thickBot="1">
      <c r="A3" s="207" t="s">
        <v>0</v>
      </c>
      <c r="B3" s="182">
        <v>544</v>
      </c>
      <c r="C3" s="1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7"/>
      <c r="S3" s="7"/>
      <c r="T3" s="258">
        <f>SUM(B3:S3)</f>
        <v>544</v>
      </c>
      <c r="U3" s="243">
        <v>1</v>
      </c>
      <c r="V3" s="190">
        <f>T3/U3</f>
        <v>544</v>
      </c>
      <c r="W3" s="19"/>
      <c r="X3" s="19">
        <f>(B3+D3+Q3+F3+G3+I3+L3+N3+S3)/Z3</f>
        <v>544</v>
      </c>
      <c r="Y3" s="21">
        <v>0</v>
      </c>
      <c r="Z3" s="22">
        <v>1</v>
      </c>
    </row>
    <row r="4" spans="1:26" ht="15" thickBot="1">
      <c r="A4" s="208" t="s">
        <v>5</v>
      </c>
      <c r="B4" s="7">
        <v>579</v>
      </c>
      <c r="C4" s="170">
        <v>551</v>
      </c>
      <c r="D4" s="28">
        <v>574</v>
      </c>
      <c r="E4" s="28">
        <v>524</v>
      </c>
      <c r="F4" s="28">
        <v>536</v>
      </c>
      <c r="G4" s="28">
        <v>527</v>
      </c>
      <c r="H4" s="133">
        <v>560</v>
      </c>
      <c r="I4" s="133">
        <v>559</v>
      </c>
      <c r="J4" s="28">
        <v>578</v>
      </c>
      <c r="K4" s="28">
        <v>572</v>
      </c>
      <c r="L4" s="28">
        <v>578</v>
      </c>
      <c r="M4" s="28">
        <v>551</v>
      </c>
      <c r="N4" s="28">
        <v>542</v>
      </c>
      <c r="O4" s="28">
        <v>554</v>
      </c>
      <c r="P4" s="28">
        <v>561</v>
      </c>
      <c r="Q4" s="28">
        <v>532</v>
      </c>
      <c r="R4" s="7">
        <v>507</v>
      </c>
      <c r="S4" s="7">
        <v>537</v>
      </c>
      <c r="T4" s="57">
        <f aca="true" t="shared" si="0" ref="T4:T11">SUM(B4:S4)</f>
        <v>9922</v>
      </c>
      <c r="U4" s="257">
        <v>18</v>
      </c>
      <c r="V4" s="190">
        <f aca="true" t="shared" si="1" ref="V4:V12">T4/U4</f>
        <v>551.2222222222222</v>
      </c>
      <c r="W4" s="19">
        <f>(C4+E4+H4+J4+K4+M4+O4+P4+R4)/Y4</f>
        <v>550.8888888888889</v>
      </c>
      <c r="X4" s="19">
        <f>(B4+D4+Q4+F4+G4+I4+L4+N4+S4)/Z4</f>
        <v>551.5555555555555</v>
      </c>
      <c r="Y4" s="21">
        <v>9</v>
      </c>
      <c r="Z4" s="22">
        <v>9</v>
      </c>
    </row>
    <row r="5" spans="1:26" ht="15" thickBot="1">
      <c r="A5" s="208" t="s">
        <v>2</v>
      </c>
      <c r="B5" s="7">
        <v>581</v>
      </c>
      <c r="C5" s="133">
        <v>593</v>
      </c>
      <c r="D5" s="28">
        <v>560</v>
      </c>
      <c r="E5" s="28">
        <v>570</v>
      </c>
      <c r="F5" s="170">
        <v>558</v>
      </c>
      <c r="G5" s="28">
        <v>525</v>
      </c>
      <c r="H5" s="28">
        <v>598</v>
      </c>
      <c r="I5" s="28">
        <v>582</v>
      </c>
      <c r="J5" s="187">
        <v>606</v>
      </c>
      <c r="K5" s="28">
        <v>585</v>
      </c>
      <c r="L5" s="28">
        <v>517</v>
      </c>
      <c r="M5" s="133">
        <v>577</v>
      </c>
      <c r="N5" s="28">
        <v>501</v>
      </c>
      <c r="O5" s="28">
        <v>547</v>
      </c>
      <c r="P5" s="133">
        <v>572</v>
      </c>
      <c r="Q5" s="28">
        <v>540</v>
      </c>
      <c r="R5" s="7">
        <v>588</v>
      </c>
      <c r="S5" s="7">
        <v>528</v>
      </c>
      <c r="T5" s="57">
        <f t="shared" si="0"/>
        <v>10128</v>
      </c>
      <c r="U5" s="257">
        <v>18</v>
      </c>
      <c r="V5" s="175">
        <f t="shared" si="1"/>
        <v>562.6666666666666</v>
      </c>
      <c r="W5" s="20">
        <f aca="true" t="shared" si="2" ref="W5:W12">(C5+E5+H5+J5+K5+M5+O5+P5+R5)/Y5</f>
        <v>581.7777777777778</v>
      </c>
      <c r="X5" s="19">
        <f aca="true" t="shared" si="3" ref="X5:X12">(B5+D5+Q5+F5+G5+I5+L5+N5+S5)/Z5</f>
        <v>543.5555555555555</v>
      </c>
      <c r="Y5" s="21">
        <v>9</v>
      </c>
      <c r="Z5" s="22">
        <v>9</v>
      </c>
    </row>
    <row r="6" spans="1:26" ht="15" thickBot="1">
      <c r="A6" s="208" t="s">
        <v>52</v>
      </c>
      <c r="B6" s="7"/>
      <c r="C6" s="28"/>
      <c r="D6" s="28"/>
      <c r="E6" s="28"/>
      <c r="F6" s="28">
        <v>240</v>
      </c>
      <c r="G6" s="170"/>
      <c r="H6" s="28"/>
      <c r="I6" s="28"/>
      <c r="J6" s="28"/>
      <c r="K6" s="28"/>
      <c r="L6" s="28"/>
      <c r="M6" s="28"/>
      <c r="N6" s="28">
        <v>264</v>
      </c>
      <c r="O6" s="28"/>
      <c r="P6" s="28">
        <v>549</v>
      </c>
      <c r="Q6" s="28">
        <v>523</v>
      </c>
      <c r="R6" s="7"/>
      <c r="S6" s="7"/>
      <c r="T6" s="57">
        <f t="shared" si="0"/>
        <v>1576</v>
      </c>
      <c r="U6" s="245">
        <v>3</v>
      </c>
      <c r="V6" s="190">
        <f t="shared" si="1"/>
        <v>525.3333333333334</v>
      </c>
      <c r="W6" s="19">
        <f t="shared" si="2"/>
        <v>549</v>
      </c>
      <c r="X6" s="19">
        <f t="shared" si="3"/>
        <v>513.5</v>
      </c>
      <c r="Y6" s="21">
        <v>1</v>
      </c>
      <c r="Z6" s="22">
        <v>2</v>
      </c>
    </row>
    <row r="7" spans="1:26" ht="15" thickBot="1">
      <c r="A7" s="208" t="s">
        <v>84</v>
      </c>
      <c r="B7" s="7">
        <v>582</v>
      </c>
      <c r="C7" s="7">
        <v>564</v>
      </c>
      <c r="D7" s="7">
        <v>575</v>
      </c>
      <c r="E7" s="7">
        <v>570</v>
      </c>
      <c r="F7" s="7">
        <v>554</v>
      </c>
      <c r="G7" s="7">
        <v>583</v>
      </c>
      <c r="H7" s="170">
        <v>544</v>
      </c>
      <c r="I7" s="7">
        <v>585</v>
      </c>
      <c r="J7" s="7">
        <v>587</v>
      </c>
      <c r="K7" s="7">
        <v>583</v>
      </c>
      <c r="L7" s="7">
        <v>512</v>
      </c>
      <c r="M7" s="7">
        <v>576</v>
      </c>
      <c r="N7" s="7">
        <v>515</v>
      </c>
      <c r="O7" s="7">
        <v>569</v>
      </c>
      <c r="P7" s="7">
        <v>549</v>
      </c>
      <c r="Q7" s="7">
        <v>535</v>
      </c>
      <c r="R7" s="7">
        <v>547</v>
      </c>
      <c r="S7" s="7">
        <v>544</v>
      </c>
      <c r="T7" s="57">
        <f t="shared" si="0"/>
        <v>10074</v>
      </c>
      <c r="U7" s="257">
        <v>18</v>
      </c>
      <c r="V7" s="190">
        <f t="shared" si="1"/>
        <v>559.6666666666666</v>
      </c>
      <c r="W7" s="19">
        <f t="shared" si="2"/>
        <v>565.4444444444445</v>
      </c>
      <c r="X7" s="20">
        <f t="shared" si="3"/>
        <v>553.8888888888889</v>
      </c>
      <c r="Y7" s="21">
        <v>9</v>
      </c>
      <c r="Z7" s="22">
        <v>9</v>
      </c>
    </row>
    <row r="8" spans="1:26" ht="15" thickBot="1">
      <c r="A8" s="210" t="s">
        <v>100</v>
      </c>
      <c r="B8" s="7">
        <v>592</v>
      </c>
      <c r="C8" s="271">
        <v>603</v>
      </c>
      <c r="D8" s="7">
        <v>552</v>
      </c>
      <c r="E8" s="7">
        <v>582</v>
      </c>
      <c r="F8" s="7"/>
      <c r="G8" s="7">
        <v>552</v>
      </c>
      <c r="H8" s="28">
        <v>555</v>
      </c>
      <c r="I8" s="7">
        <v>542</v>
      </c>
      <c r="J8" s="7"/>
      <c r="K8" s="7">
        <v>570</v>
      </c>
      <c r="L8" s="7">
        <v>529</v>
      </c>
      <c r="M8" s="7">
        <v>521</v>
      </c>
      <c r="N8" s="7">
        <v>509</v>
      </c>
      <c r="O8" s="7">
        <v>526</v>
      </c>
      <c r="P8" s="7">
        <v>534</v>
      </c>
      <c r="Q8" s="7"/>
      <c r="R8" s="7">
        <v>550</v>
      </c>
      <c r="S8" s="7"/>
      <c r="T8" s="57">
        <f t="shared" si="0"/>
        <v>7717</v>
      </c>
      <c r="U8" s="244">
        <v>14</v>
      </c>
      <c r="V8" s="190">
        <f t="shared" si="1"/>
        <v>551.2142857142857</v>
      </c>
      <c r="W8" s="19">
        <f t="shared" si="2"/>
        <v>555.125</v>
      </c>
      <c r="X8" s="19">
        <f t="shared" si="3"/>
        <v>546</v>
      </c>
      <c r="Y8" s="21">
        <v>8</v>
      </c>
      <c r="Z8" s="22">
        <v>6</v>
      </c>
    </row>
    <row r="9" spans="1:26" ht="15" thickBot="1">
      <c r="A9" s="208" t="s">
        <v>53</v>
      </c>
      <c r="B9" s="7">
        <v>565</v>
      </c>
      <c r="C9" s="7">
        <v>558</v>
      </c>
      <c r="D9" s="7">
        <v>542</v>
      </c>
      <c r="E9" s="7">
        <v>552</v>
      </c>
      <c r="F9" s="7">
        <v>568</v>
      </c>
      <c r="G9" s="7">
        <v>541</v>
      </c>
      <c r="H9" s="7">
        <v>531</v>
      </c>
      <c r="I9" s="7">
        <v>521</v>
      </c>
      <c r="J9" s="7"/>
      <c r="K9" s="7">
        <v>557</v>
      </c>
      <c r="L9" s="7">
        <v>580</v>
      </c>
      <c r="M9" s="7">
        <v>575</v>
      </c>
      <c r="N9" s="7">
        <v>235</v>
      </c>
      <c r="O9" s="187">
        <v>606</v>
      </c>
      <c r="P9" s="7"/>
      <c r="Q9" s="7">
        <v>521</v>
      </c>
      <c r="R9" s="7">
        <v>590</v>
      </c>
      <c r="S9" s="7">
        <v>563</v>
      </c>
      <c r="T9" s="57">
        <f t="shared" si="0"/>
        <v>8605</v>
      </c>
      <c r="U9" s="260">
        <v>15.5</v>
      </c>
      <c r="V9" s="190">
        <f t="shared" si="1"/>
        <v>555.1612903225806</v>
      </c>
      <c r="W9" s="19">
        <f t="shared" si="2"/>
        <v>661.5</v>
      </c>
      <c r="X9" s="19">
        <f t="shared" si="3"/>
        <v>545.4117647058823</v>
      </c>
      <c r="Y9" s="21">
        <v>6</v>
      </c>
      <c r="Z9" s="22">
        <v>8.5</v>
      </c>
    </row>
    <row r="10" spans="1:26" ht="15" thickBot="1">
      <c r="A10" s="208" t="s">
        <v>117</v>
      </c>
      <c r="B10" s="7"/>
      <c r="C10" s="7">
        <v>578</v>
      </c>
      <c r="D10" s="7">
        <v>525</v>
      </c>
      <c r="E10" s="7">
        <v>555</v>
      </c>
      <c r="F10" s="7">
        <v>539</v>
      </c>
      <c r="G10" s="7">
        <v>537</v>
      </c>
      <c r="H10" s="7">
        <v>571</v>
      </c>
      <c r="I10" s="7">
        <v>556</v>
      </c>
      <c r="J10" s="7">
        <v>545</v>
      </c>
      <c r="K10" s="7">
        <v>564</v>
      </c>
      <c r="L10" s="7">
        <v>530</v>
      </c>
      <c r="M10" s="7">
        <v>571</v>
      </c>
      <c r="N10" s="7">
        <v>511</v>
      </c>
      <c r="O10" s="7">
        <v>532</v>
      </c>
      <c r="P10" s="7">
        <v>539</v>
      </c>
      <c r="Q10" s="7">
        <v>508</v>
      </c>
      <c r="R10" s="7">
        <v>576</v>
      </c>
      <c r="S10" s="7">
        <v>560</v>
      </c>
      <c r="T10" s="57">
        <f t="shared" si="0"/>
        <v>9297</v>
      </c>
      <c r="U10" s="244">
        <v>17</v>
      </c>
      <c r="V10" s="190">
        <f t="shared" si="1"/>
        <v>546.8823529411765</v>
      </c>
      <c r="W10" s="19">
        <f t="shared" si="2"/>
        <v>559</v>
      </c>
      <c r="X10" s="19">
        <f t="shared" si="3"/>
        <v>533.25</v>
      </c>
      <c r="Y10" s="21">
        <v>9</v>
      </c>
      <c r="Z10" s="22">
        <v>8</v>
      </c>
    </row>
    <row r="11" spans="1:26" ht="15" thickBot="1">
      <c r="A11" s="208" t="s">
        <v>30</v>
      </c>
      <c r="B11" s="7"/>
      <c r="C11" s="7"/>
      <c r="D11" s="7"/>
      <c r="E11" s="7"/>
      <c r="F11" s="7"/>
      <c r="G11" s="7"/>
      <c r="H11" s="7"/>
      <c r="I11" s="7"/>
      <c r="J11" s="7">
        <v>529</v>
      </c>
      <c r="K11" s="7"/>
      <c r="L11" s="7"/>
      <c r="M11" s="7"/>
      <c r="N11" s="7"/>
      <c r="O11" s="7"/>
      <c r="P11" s="7"/>
      <c r="Q11" s="7"/>
      <c r="R11" s="7"/>
      <c r="S11" s="7"/>
      <c r="T11" s="57">
        <f t="shared" si="0"/>
        <v>529</v>
      </c>
      <c r="U11" s="260">
        <v>1</v>
      </c>
      <c r="V11" s="190">
        <f>T11/U11</f>
        <v>529</v>
      </c>
      <c r="W11" s="19">
        <f t="shared" si="2"/>
        <v>529</v>
      </c>
      <c r="X11" s="19"/>
      <c r="Y11" s="21">
        <v>1</v>
      </c>
      <c r="Z11" s="22">
        <v>0</v>
      </c>
    </row>
    <row r="12" spans="1:26" ht="15" thickBot="1">
      <c r="A12" s="208" t="s">
        <v>107</v>
      </c>
      <c r="B12" s="7"/>
      <c r="C12" s="28"/>
      <c r="D12" s="28"/>
      <c r="E12" s="28"/>
      <c r="F12" s="28">
        <v>281</v>
      </c>
      <c r="G12" s="28"/>
      <c r="H12" s="28"/>
      <c r="I12" s="28"/>
      <c r="J12" s="28">
        <v>526</v>
      </c>
      <c r="K12" s="28"/>
      <c r="L12" s="28"/>
      <c r="M12" s="28"/>
      <c r="N12" s="28"/>
      <c r="O12" s="28"/>
      <c r="P12" s="28"/>
      <c r="Q12" s="28"/>
      <c r="R12" s="7"/>
      <c r="S12" s="7">
        <v>494</v>
      </c>
      <c r="T12" s="57">
        <f>SUM(B12:S12)</f>
        <v>1301</v>
      </c>
      <c r="U12" s="246">
        <v>2.5</v>
      </c>
      <c r="V12" s="190">
        <f t="shared" si="1"/>
        <v>520.4</v>
      </c>
      <c r="W12" s="19">
        <f t="shared" si="2"/>
        <v>526</v>
      </c>
      <c r="X12" s="19">
        <f t="shared" si="3"/>
        <v>516.6666666666666</v>
      </c>
      <c r="Y12" s="21">
        <v>1</v>
      </c>
      <c r="Z12" s="22">
        <v>1.5</v>
      </c>
    </row>
    <row r="13" spans="1:26" ht="15" thickBot="1">
      <c r="A13" s="183" t="s">
        <v>7</v>
      </c>
      <c r="B13" s="50">
        <f aca="true" t="shared" si="4" ref="B13:H13">SUM(B3:B12)</f>
        <v>3443</v>
      </c>
      <c r="C13" s="37">
        <f t="shared" si="4"/>
        <v>3447</v>
      </c>
      <c r="D13" s="9">
        <f t="shared" si="4"/>
        <v>3328</v>
      </c>
      <c r="E13" s="9">
        <f t="shared" si="4"/>
        <v>3353</v>
      </c>
      <c r="F13" s="9">
        <f t="shared" si="4"/>
        <v>3276</v>
      </c>
      <c r="G13" s="9">
        <f t="shared" si="4"/>
        <v>3265</v>
      </c>
      <c r="H13" s="9">
        <f t="shared" si="4"/>
        <v>3359</v>
      </c>
      <c r="I13" s="9">
        <f>SUM(I3:I10)</f>
        <v>3345</v>
      </c>
      <c r="J13" s="9">
        <f>SUM(J3:J12)</f>
        <v>3371</v>
      </c>
      <c r="K13" s="9">
        <f>SUM(K3:K12)</f>
        <v>3431</v>
      </c>
      <c r="L13" s="269">
        <f aca="true" t="shared" si="5" ref="L13:R13">SUM(L3:L10)</f>
        <v>3246</v>
      </c>
      <c r="M13" s="269">
        <f t="shared" si="5"/>
        <v>3371</v>
      </c>
      <c r="N13" s="263">
        <f t="shared" si="5"/>
        <v>3077</v>
      </c>
      <c r="O13" s="9">
        <f t="shared" si="5"/>
        <v>3334</v>
      </c>
      <c r="P13" s="9">
        <f t="shared" si="5"/>
        <v>3304</v>
      </c>
      <c r="Q13" s="8">
        <f t="shared" si="5"/>
        <v>3159</v>
      </c>
      <c r="R13" s="8">
        <f t="shared" si="5"/>
        <v>3358</v>
      </c>
      <c r="S13" s="202">
        <f>SUM(S3:S12)</f>
        <v>3226</v>
      </c>
      <c r="T13" s="264">
        <f>SUM(T3:T12)</f>
        <v>59693</v>
      </c>
      <c r="U13" s="223">
        <f>SUM(U3:U12)</f>
        <v>108</v>
      </c>
      <c r="V13" s="18">
        <f>T13/AB2</f>
        <v>3316.277777777778</v>
      </c>
      <c r="W13" s="26"/>
      <c r="X13" s="26"/>
      <c r="Y13" s="21">
        <f>SUM(Y3:Y12)</f>
        <v>53</v>
      </c>
      <c r="Z13" s="22">
        <f>SUM(Z3:Z12)</f>
        <v>54</v>
      </c>
    </row>
    <row r="14" ht="15" thickBot="1"/>
    <row r="15" spans="2:29" ht="15" thickBot="1">
      <c r="B15" s="41" t="s">
        <v>37</v>
      </c>
      <c r="D15" s="42" t="s">
        <v>39</v>
      </c>
      <c r="F15" s="162" t="s">
        <v>54</v>
      </c>
      <c r="H15" s="52" t="s">
        <v>55</v>
      </c>
      <c r="W15" s="127"/>
      <c r="AB15" s="171"/>
      <c r="AC15" s="111" t="s">
        <v>60</v>
      </c>
    </row>
    <row r="16" ht="24" customHeight="1">
      <c r="AB16" s="111" t="s">
        <v>87</v>
      </c>
    </row>
    <row r="17" ht="15" thickBot="1"/>
    <row r="18" spans="1:28" ht="15" thickBot="1">
      <c r="A18" s="112" t="s">
        <v>128</v>
      </c>
      <c r="U18" s="7"/>
      <c r="V18" s="272" t="s">
        <v>43</v>
      </c>
      <c r="W18" s="274" t="s">
        <v>42</v>
      </c>
      <c r="X18" s="275"/>
      <c r="Y18" s="7"/>
      <c r="Z18" s="7"/>
      <c r="AB18" s="184" t="s">
        <v>89</v>
      </c>
    </row>
    <row r="19" spans="1:28" ht="15" thickBot="1">
      <c r="A19" s="110" t="s">
        <v>10</v>
      </c>
      <c r="B19" s="54" t="s">
        <v>1</v>
      </c>
      <c r="C19" s="44" t="s">
        <v>3</v>
      </c>
      <c r="D19" s="43" t="s">
        <v>4</v>
      </c>
      <c r="E19" s="45" t="s">
        <v>8</v>
      </c>
      <c r="F19" s="43" t="s">
        <v>9</v>
      </c>
      <c r="G19" s="43" t="s">
        <v>11</v>
      </c>
      <c r="H19" s="45" t="s">
        <v>12</v>
      </c>
      <c r="I19" s="43" t="s">
        <v>13</v>
      </c>
      <c r="J19" s="45" t="s">
        <v>14</v>
      </c>
      <c r="K19" s="45" t="s">
        <v>15</v>
      </c>
      <c r="L19" s="43" t="s">
        <v>16</v>
      </c>
      <c r="M19" s="44" t="s">
        <v>17</v>
      </c>
      <c r="N19" s="43" t="s">
        <v>18</v>
      </c>
      <c r="O19" s="45" t="s">
        <v>19</v>
      </c>
      <c r="P19" s="45" t="s">
        <v>20</v>
      </c>
      <c r="Q19" s="43" t="s">
        <v>21</v>
      </c>
      <c r="R19" s="45" t="s">
        <v>22</v>
      </c>
      <c r="S19" s="54" t="s">
        <v>23</v>
      </c>
      <c r="T19" s="13" t="s">
        <v>24</v>
      </c>
      <c r="U19" s="15" t="s">
        <v>25</v>
      </c>
      <c r="V19" s="273"/>
      <c r="W19" s="46" t="s">
        <v>37</v>
      </c>
      <c r="X19" s="47" t="s">
        <v>38</v>
      </c>
      <c r="Y19" s="16" t="s">
        <v>40</v>
      </c>
      <c r="Z19" s="17" t="s">
        <v>41</v>
      </c>
      <c r="AB19" s="111">
        <v>18</v>
      </c>
    </row>
    <row r="20" spans="1:26" ht="15" thickBot="1">
      <c r="A20" s="207" t="s">
        <v>77</v>
      </c>
      <c r="B20" s="182"/>
      <c r="C20" s="7"/>
      <c r="D20" s="7"/>
      <c r="E20" s="7"/>
      <c r="F20" s="7">
        <v>269</v>
      </c>
      <c r="G20" s="7">
        <v>563</v>
      </c>
      <c r="H20" s="7"/>
      <c r="I20" s="7"/>
      <c r="J20" s="7">
        <v>532</v>
      </c>
      <c r="K20" s="7">
        <v>533</v>
      </c>
      <c r="L20" s="7"/>
      <c r="M20" s="7"/>
      <c r="N20" s="7"/>
      <c r="O20" s="7"/>
      <c r="P20" s="7"/>
      <c r="Q20" s="7"/>
      <c r="R20" s="7"/>
      <c r="S20" s="7"/>
      <c r="T20" s="57">
        <f>SUM(B20:S20)</f>
        <v>1897</v>
      </c>
      <c r="U20" s="243">
        <v>3.5</v>
      </c>
      <c r="V20" s="190">
        <f aca="true" t="shared" si="6" ref="V20:V27">T20/U20</f>
        <v>542</v>
      </c>
      <c r="W20" s="19">
        <f>(O20+C20+E20+H20+J20+K20+M20+P20+R20)/Y20</f>
        <v>532.5</v>
      </c>
      <c r="X20" s="19">
        <f>(B20+D20+Q20+F20+G20+I20+L20+N20+S20)/Z20</f>
        <v>554.6666666666666</v>
      </c>
      <c r="Y20" s="21">
        <v>2</v>
      </c>
      <c r="Z20" s="22">
        <v>1.5</v>
      </c>
    </row>
    <row r="21" spans="1:26" ht="15" thickBot="1">
      <c r="A21" s="208" t="s">
        <v>124</v>
      </c>
      <c r="B21" s="7"/>
      <c r="C21" s="7"/>
      <c r="D21" s="7"/>
      <c r="E21" s="7">
        <v>588</v>
      </c>
      <c r="F21" s="7">
        <v>273</v>
      </c>
      <c r="G21" s="7">
        <v>528</v>
      </c>
      <c r="H21" s="7">
        <v>512</v>
      </c>
      <c r="I21" s="133">
        <v>586</v>
      </c>
      <c r="J21" s="7"/>
      <c r="K21" s="170">
        <v>302</v>
      </c>
      <c r="L21" s="7">
        <v>541</v>
      </c>
      <c r="M21" s="7">
        <v>552</v>
      </c>
      <c r="N21" s="7">
        <v>523</v>
      </c>
      <c r="O21" s="7">
        <v>536</v>
      </c>
      <c r="P21" s="7"/>
      <c r="Q21" s="7">
        <v>547</v>
      </c>
      <c r="R21" s="7"/>
      <c r="S21" s="7">
        <v>550</v>
      </c>
      <c r="T21" s="57">
        <f aca="true" t="shared" si="7" ref="T21:T28">SUM(B21:S21)</f>
        <v>6038</v>
      </c>
      <c r="U21" s="244">
        <v>11</v>
      </c>
      <c r="V21" s="190">
        <f t="shared" si="6"/>
        <v>548.9090909090909</v>
      </c>
      <c r="W21" s="19">
        <f aca="true" t="shared" si="8" ref="W21:W29">(O21+C21+E21+H21+J21+K21+M21+P21+R21)/Y21</f>
        <v>553.3333333333334</v>
      </c>
      <c r="X21" s="19">
        <f aca="true" t="shared" si="9" ref="X21:X29">(B21+D21+Q21+F21+G21+I21+L21+N21+S21)/Z21</f>
        <v>545.8461538461538</v>
      </c>
      <c r="Y21" s="21">
        <v>4.5</v>
      </c>
      <c r="Z21" s="22">
        <v>6.5</v>
      </c>
    </row>
    <row r="22" spans="1:26" ht="15" thickBot="1">
      <c r="A22" s="208" t="s">
        <v>32</v>
      </c>
      <c r="B22" s="170">
        <v>531</v>
      </c>
      <c r="C22" s="7">
        <v>583</v>
      </c>
      <c r="D22" s="7"/>
      <c r="E22" s="7">
        <v>548</v>
      </c>
      <c r="F22" s="187">
        <v>612</v>
      </c>
      <c r="G22" s="201"/>
      <c r="H22" s="7">
        <v>571</v>
      </c>
      <c r="I22" s="204">
        <v>606</v>
      </c>
      <c r="J22" s="7">
        <v>565</v>
      </c>
      <c r="K22" s="7"/>
      <c r="L22" s="7">
        <v>557</v>
      </c>
      <c r="M22" s="170">
        <v>515</v>
      </c>
      <c r="N22" s="7">
        <v>549</v>
      </c>
      <c r="O22" s="7">
        <v>531</v>
      </c>
      <c r="P22" s="7">
        <v>571</v>
      </c>
      <c r="Q22" s="7">
        <v>571</v>
      </c>
      <c r="R22" s="7">
        <v>539</v>
      </c>
      <c r="S22" s="7">
        <v>535</v>
      </c>
      <c r="T22" s="57">
        <f t="shared" si="7"/>
        <v>8384</v>
      </c>
      <c r="U22" s="244">
        <v>15</v>
      </c>
      <c r="V22" s="175">
        <f t="shared" si="6"/>
        <v>558.9333333333333</v>
      </c>
      <c r="W22" s="19">
        <f t="shared" si="8"/>
        <v>552.875</v>
      </c>
      <c r="X22" s="20">
        <f t="shared" si="9"/>
        <v>565.8571428571429</v>
      </c>
      <c r="Y22" s="21">
        <v>8</v>
      </c>
      <c r="Z22" s="22">
        <v>7</v>
      </c>
    </row>
    <row r="23" spans="1:26" ht="15" thickBot="1">
      <c r="A23" s="208" t="s">
        <v>99</v>
      </c>
      <c r="B23" s="7"/>
      <c r="C23" s="7">
        <v>564</v>
      </c>
      <c r="D23" s="7">
        <v>501</v>
      </c>
      <c r="E23" s="7"/>
      <c r="F23" s="7"/>
      <c r="G23" s="7">
        <v>532</v>
      </c>
      <c r="H23" s="7"/>
      <c r="I23" s="7">
        <v>542</v>
      </c>
      <c r="J23" s="7"/>
      <c r="K23" s="7">
        <v>530</v>
      </c>
      <c r="L23" s="7">
        <v>513</v>
      </c>
      <c r="M23" s="7"/>
      <c r="N23" s="7">
        <v>522</v>
      </c>
      <c r="O23" s="7">
        <v>544</v>
      </c>
      <c r="P23" s="7">
        <v>107</v>
      </c>
      <c r="Q23" s="7">
        <v>501</v>
      </c>
      <c r="R23" s="7">
        <v>516</v>
      </c>
      <c r="S23" s="7">
        <v>493</v>
      </c>
      <c r="T23" s="57">
        <f t="shared" si="7"/>
        <v>5865</v>
      </c>
      <c r="U23" s="245">
        <v>11.25</v>
      </c>
      <c r="V23" s="190">
        <f t="shared" si="6"/>
        <v>521.3333333333334</v>
      </c>
      <c r="W23" s="19">
        <f t="shared" si="8"/>
        <v>532</v>
      </c>
      <c r="X23" s="19">
        <f t="shared" si="9"/>
        <v>514.8571428571429</v>
      </c>
      <c r="Y23" s="21">
        <v>4.25</v>
      </c>
      <c r="Z23" s="22">
        <v>7</v>
      </c>
    </row>
    <row r="24" spans="1:26" ht="15" thickBot="1">
      <c r="A24" s="208" t="s">
        <v>116</v>
      </c>
      <c r="B24" s="7">
        <v>563</v>
      </c>
      <c r="C24" s="7">
        <v>555</v>
      </c>
      <c r="D24" s="7">
        <v>529</v>
      </c>
      <c r="E24" s="7">
        <v>554</v>
      </c>
      <c r="F24" s="7">
        <v>529</v>
      </c>
      <c r="G24" s="7"/>
      <c r="H24" s="7">
        <v>558</v>
      </c>
      <c r="I24" s="7">
        <v>546</v>
      </c>
      <c r="J24" s="7"/>
      <c r="K24" s="7">
        <v>568</v>
      </c>
      <c r="L24" s="7">
        <v>528</v>
      </c>
      <c r="M24" s="7">
        <v>539</v>
      </c>
      <c r="N24" s="7">
        <v>513</v>
      </c>
      <c r="O24" s="7">
        <v>564</v>
      </c>
      <c r="P24" s="7">
        <v>568</v>
      </c>
      <c r="Q24" s="7">
        <v>530</v>
      </c>
      <c r="R24" s="7">
        <v>571</v>
      </c>
      <c r="S24" s="7">
        <v>553</v>
      </c>
      <c r="T24" s="57">
        <f t="shared" si="7"/>
        <v>8768</v>
      </c>
      <c r="U24" s="257">
        <v>16</v>
      </c>
      <c r="V24" s="190">
        <f t="shared" si="6"/>
        <v>548</v>
      </c>
      <c r="W24" s="19">
        <f t="shared" si="8"/>
        <v>559.625</v>
      </c>
      <c r="X24" s="19">
        <f t="shared" si="9"/>
        <v>536.375</v>
      </c>
      <c r="Y24" s="21">
        <v>8</v>
      </c>
      <c r="Z24" s="22">
        <v>8</v>
      </c>
    </row>
    <row r="25" spans="1:26" ht="15" thickBot="1">
      <c r="A25" s="208" t="s">
        <v>118</v>
      </c>
      <c r="B25" s="7">
        <v>529</v>
      </c>
      <c r="C25" s="7"/>
      <c r="D25" s="7">
        <v>563</v>
      </c>
      <c r="E25" s="7">
        <v>545</v>
      </c>
      <c r="F25" s="7">
        <v>515</v>
      </c>
      <c r="G25" s="7">
        <v>505</v>
      </c>
      <c r="H25" s="7"/>
      <c r="I25" s="7"/>
      <c r="J25" s="7">
        <v>549</v>
      </c>
      <c r="K25" s="7">
        <v>559</v>
      </c>
      <c r="L25" s="7"/>
      <c r="M25" s="7">
        <v>514</v>
      </c>
      <c r="N25" s="7">
        <v>562</v>
      </c>
      <c r="O25" s="7"/>
      <c r="P25" s="7">
        <v>551</v>
      </c>
      <c r="Q25" s="7">
        <v>535</v>
      </c>
      <c r="R25" s="7">
        <v>588</v>
      </c>
      <c r="S25" s="7"/>
      <c r="T25" s="57">
        <f t="shared" si="7"/>
        <v>6515</v>
      </c>
      <c r="U25" s="245">
        <v>12</v>
      </c>
      <c r="V25" s="190">
        <f t="shared" si="6"/>
        <v>542.9166666666666</v>
      </c>
      <c r="W25" s="19">
        <f t="shared" si="8"/>
        <v>551</v>
      </c>
      <c r="X25" s="19">
        <f t="shared" si="9"/>
        <v>534.8333333333334</v>
      </c>
      <c r="Y25" s="21">
        <v>6</v>
      </c>
      <c r="Z25" s="22">
        <v>6</v>
      </c>
    </row>
    <row r="26" spans="1:26" ht="15" thickBot="1">
      <c r="A26" s="208" t="s">
        <v>103</v>
      </c>
      <c r="B26" s="7">
        <v>530</v>
      </c>
      <c r="C26" s="7">
        <v>567</v>
      </c>
      <c r="D26" s="7">
        <v>504</v>
      </c>
      <c r="E26" s="7"/>
      <c r="F26" s="7">
        <v>242</v>
      </c>
      <c r="G26" s="7">
        <v>243</v>
      </c>
      <c r="H26" s="7">
        <v>511</v>
      </c>
      <c r="I26" s="7"/>
      <c r="J26" s="7">
        <v>533</v>
      </c>
      <c r="K26" s="7">
        <v>262</v>
      </c>
      <c r="L26" s="7">
        <v>487</v>
      </c>
      <c r="M26" s="7"/>
      <c r="N26" s="7"/>
      <c r="O26" s="7"/>
      <c r="P26" s="7"/>
      <c r="Q26" s="7"/>
      <c r="R26" s="7"/>
      <c r="S26" s="7"/>
      <c r="T26" s="57">
        <f t="shared" si="7"/>
        <v>3879</v>
      </c>
      <c r="U26" s="245">
        <v>7.5</v>
      </c>
      <c r="V26" s="190">
        <f t="shared" si="6"/>
        <v>517.2</v>
      </c>
      <c r="W26" s="19">
        <f t="shared" si="8"/>
        <v>535.1428571428571</v>
      </c>
      <c r="X26" s="19">
        <f t="shared" si="9"/>
        <v>501.5</v>
      </c>
      <c r="Y26" s="21">
        <v>3.5</v>
      </c>
      <c r="Z26" s="22">
        <v>4</v>
      </c>
    </row>
    <row r="27" spans="1:26" ht="15" thickBot="1">
      <c r="A27" s="208" t="s">
        <v>98</v>
      </c>
      <c r="B27" s="7">
        <v>576</v>
      </c>
      <c r="C27" s="7"/>
      <c r="D27" s="7">
        <v>508</v>
      </c>
      <c r="E27" s="7">
        <v>560</v>
      </c>
      <c r="F27" s="7"/>
      <c r="G27" s="7"/>
      <c r="H27" s="7"/>
      <c r="I27" s="7"/>
      <c r="J27" s="7">
        <v>520</v>
      </c>
      <c r="K27" s="7"/>
      <c r="L27" s="7"/>
      <c r="M27" s="7"/>
      <c r="N27" s="7"/>
      <c r="O27" s="7"/>
      <c r="P27" s="7">
        <v>371</v>
      </c>
      <c r="Q27" s="7"/>
      <c r="R27" s="7">
        <v>578</v>
      </c>
      <c r="S27" s="7">
        <v>516</v>
      </c>
      <c r="T27" s="57">
        <f t="shared" si="7"/>
        <v>3629</v>
      </c>
      <c r="U27" s="245">
        <v>6.75</v>
      </c>
      <c r="V27" s="190">
        <f t="shared" si="6"/>
        <v>537.6296296296297</v>
      </c>
      <c r="W27" s="19">
        <f t="shared" si="8"/>
        <v>541.0666666666667</v>
      </c>
      <c r="X27" s="19">
        <f t="shared" si="9"/>
        <v>533.3333333333334</v>
      </c>
      <c r="Y27" s="21">
        <v>3.75</v>
      </c>
      <c r="Z27" s="22">
        <v>3</v>
      </c>
    </row>
    <row r="28" spans="1:26" ht="15" thickBot="1">
      <c r="A28" s="208" t="s">
        <v>119</v>
      </c>
      <c r="B28" s="7"/>
      <c r="C28" s="7">
        <v>569</v>
      </c>
      <c r="D28" s="7">
        <v>557</v>
      </c>
      <c r="E28" s="7">
        <v>560</v>
      </c>
      <c r="F28" s="7">
        <v>509</v>
      </c>
      <c r="G28" s="7">
        <v>569</v>
      </c>
      <c r="H28" s="7">
        <v>568</v>
      </c>
      <c r="I28" s="7">
        <v>565</v>
      </c>
      <c r="J28" s="204">
        <v>602</v>
      </c>
      <c r="K28" s="7">
        <v>564</v>
      </c>
      <c r="L28" s="7">
        <v>534</v>
      </c>
      <c r="M28" s="7">
        <v>545</v>
      </c>
      <c r="N28" s="7"/>
      <c r="O28" s="7">
        <v>584</v>
      </c>
      <c r="P28" s="7">
        <v>525</v>
      </c>
      <c r="Q28" s="7">
        <v>539</v>
      </c>
      <c r="R28" s="7">
        <v>570</v>
      </c>
      <c r="S28" s="7">
        <v>509</v>
      </c>
      <c r="T28" s="57">
        <f t="shared" si="7"/>
        <v>8869</v>
      </c>
      <c r="U28" s="257">
        <v>16</v>
      </c>
      <c r="V28" s="190">
        <f>T28/U28</f>
        <v>554.3125</v>
      </c>
      <c r="W28" s="20">
        <f t="shared" si="8"/>
        <v>565.2222222222222</v>
      </c>
      <c r="X28" s="19">
        <f t="shared" si="9"/>
        <v>540.2857142857143</v>
      </c>
      <c r="Y28" s="21">
        <v>9</v>
      </c>
      <c r="Z28" s="22">
        <v>7</v>
      </c>
    </row>
    <row r="29" spans="1:26" ht="15" thickBot="1">
      <c r="A29" s="209" t="s">
        <v>51</v>
      </c>
      <c r="B29" s="7">
        <v>557</v>
      </c>
      <c r="C29" s="7">
        <v>548</v>
      </c>
      <c r="D29" s="7"/>
      <c r="E29" s="7"/>
      <c r="F29" s="7">
        <v>227</v>
      </c>
      <c r="G29" s="7">
        <v>255</v>
      </c>
      <c r="H29" s="7">
        <v>556</v>
      </c>
      <c r="I29" s="204">
        <v>600</v>
      </c>
      <c r="J29" s="7"/>
      <c r="K29" s="7"/>
      <c r="L29" s="7"/>
      <c r="M29" s="7">
        <v>563</v>
      </c>
      <c r="N29" s="7">
        <v>525</v>
      </c>
      <c r="O29" s="7">
        <v>573</v>
      </c>
      <c r="P29" s="7">
        <v>538</v>
      </c>
      <c r="Q29" s="7"/>
      <c r="R29" s="7"/>
      <c r="S29" s="7"/>
      <c r="T29" s="57">
        <f>SUM(B29:S29)</f>
        <v>4942</v>
      </c>
      <c r="U29" s="270">
        <v>9</v>
      </c>
      <c r="V29" s="190">
        <f>T29/U29</f>
        <v>549.1111111111111</v>
      </c>
      <c r="W29" s="19">
        <f t="shared" si="8"/>
        <v>555.6</v>
      </c>
      <c r="X29" s="19">
        <f t="shared" si="9"/>
        <v>541</v>
      </c>
      <c r="Y29" s="21">
        <v>5</v>
      </c>
      <c r="Z29" s="22">
        <v>4</v>
      </c>
    </row>
    <row r="30" spans="1:26" ht="15" thickBot="1">
      <c r="A30" s="114" t="s">
        <v>7</v>
      </c>
      <c r="B30" s="50">
        <f>SUM(B20:B29)</f>
        <v>3286</v>
      </c>
      <c r="C30" s="9">
        <f>SUM(C20:C29)</f>
        <v>3386</v>
      </c>
      <c r="D30" s="9">
        <f>SUM(D20:D28)</f>
        <v>3162</v>
      </c>
      <c r="E30" s="9">
        <f>SUM(E20:E28)</f>
        <v>3355</v>
      </c>
      <c r="F30" s="9">
        <f>SUM(F20:F29)</f>
        <v>3176</v>
      </c>
      <c r="G30" s="9">
        <f>SUM(G20:G29)</f>
        <v>3195</v>
      </c>
      <c r="H30" s="9">
        <f>SUM(H20:H29)</f>
        <v>3276</v>
      </c>
      <c r="I30" s="37">
        <f>SUM(I20:I29)</f>
        <v>3445</v>
      </c>
      <c r="J30" s="10">
        <f aca="true" t="shared" si="10" ref="J30:S30">SUM(J20:J28)</f>
        <v>3301</v>
      </c>
      <c r="K30" s="167">
        <f t="shared" si="10"/>
        <v>3318</v>
      </c>
      <c r="L30" s="51">
        <f t="shared" si="10"/>
        <v>3160</v>
      </c>
      <c r="M30" s="167">
        <f>SUM(M20:M29)</f>
        <v>3228</v>
      </c>
      <c r="N30" s="167">
        <f>SUM(N20:N29)</f>
        <v>3194</v>
      </c>
      <c r="O30" s="167">
        <f>SUM(O20:O29)</f>
        <v>3332</v>
      </c>
      <c r="P30" s="167">
        <f>SUM(P20:P29)</f>
        <v>3231</v>
      </c>
      <c r="Q30" s="9">
        <f t="shared" si="10"/>
        <v>3223</v>
      </c>
      <c r="R30" s="8">
        <f t="shared" si="10"/>
        <v>3362</v>
      </c>
      <c r="S30" s="193">
        <f t="shared" si="10"/>
        <v>3156</v>
      </c>
      <c r="T30" s="13">
        <f>SUM(T20:T29)</f>
        <v>58786</v>
      </c>
      <c r="U30" s="223">
        <f>SUM(U20:U29)</f>
        <v>108</v>
      </c>
      <c r="V30" s="18">
        <f>T30/AB19</f>
        <v>3265.8888888888887</v>
      </c>
      <c r="W30" s="26"/>
      <c r="X30" s="26"/>
      <c r="Y30" s="21">
        <f>SUM(Y20:Y29)</f>
        <v>54</v>
      </c>
      <c r="Z30" s="22">
        <f>SUM(Z20:Z29)</f>
        <v>54</v>
      </c>
    </row>
    <row r="31" ht="15" thickBot="1"/>
    <row r="32" spans="2:29" ht="15" thickBot="1">
      <c r="B32" s="41" t="s">
        <v>37</v>
      </c>
      <c r="D32" s="42" t="s">
        <v>39</v>
      </c>
      <c r="F32" s="162" t="s">
        <v>54</v>
      </c>
      <c r="H32" s="52" t="s">
        <v>55</v>
      </c>
      <c r="W32" s="127"/>
      <c r="AB32" s="171"/>
      <c r="AC32" s="111" t="s">
        <v>60</v>
      </c>
    </row>
    <row r="33" ht="14.25">
      <c r="AB33" s="111" t="s">
        <v>87</v>
      </c>
    </row>
  </sheetData>
  <sheetProtection/>
  <mergeCells count="4">
    <mergeCell ref="V1:V2"/>
    <mergeCell ref="W1:X1"/>
    <mergeCell ref="V18:V19"/>
    <mergeCell ref="W18:X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="80" zoomScaleNormal="80" zoomScalePageLayoutView="0" workbookViewId="0" topLeftCell="A1">
      <selection activeCell="Q36" sqref="Q36"/>
    </sheetView>
  </sheetViews>
  <sheetFormatPr defaultColWidth="9.140625" defaultRowHeight="15"/>
  <cols>
    <col min="1" max="1" width="16.140625" style="0" customWidth="1"/>
    <col min="18" max="18" width="10.7109375" style="0" customWidth="1"/>
  </cols>
  <sheetData>
    <row r="1" spans="1:26" ht="15" thickBot="1">
      <c r="A1" s="112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272" t="s">
        <v>43</v>
      </c>
      <c r="W1" s="274" t="s">
        <v>42</v>
      </c>
      <c r="X1" s="275"/>
      <c r="Y1" s="111"/>
      <c r="Z1" s="111"/>
    </row>
    <row r="2" spans="1:26" ht="15" thickBot="1">
      <c r="A2" s="116" t="s">
        <v>10</v>
      </c>
      <c r="B2" s="143" t="s">
        <v>1</v>
      </c>
      <c r="C2" s="144" t="s">
        <v>3</v>
      </c>
      <c r="D2" s="143" t="s">
        <v>4</v>
      </c>
      <c r="E2" s="144" t="s">
        <v>8</v>
      </c>
      <c r="F2" s="143" t="s">
        <v>9</v>
      </c>
      <c r="G2" s="144" t="s">
        <v>11</v>
      </c>
      <c r="H2" s="143" t="s">
        <v>12</v>
      </c>
      <c r="I2" s="143" t="s">
        <v>13</v>
      </c>
      <c r="J2" s="144" t="s">
        <v>14</v>
      </c>
      <c r="K2" s="144" t="s">
        <v>15</v>
      </c>
      <c r="L2" s="143" t="s">
        <v>16</v>
      </c>
      <c r="M2" s="144" t="s">
        <v>17</v>
      </c>
      <c r="N2" s="143" t="s">
        <v>18</v>
      </c>
      <c r="O2" s="144" t="s">
        <v>19</v>
      </c>
      <c r="P2" s="143" t="s">
        <v>20</v>
      </c>
      <c r="Q2" s="144" t="s">
        <v>21</v>
      </c>
      <c r="R2" s="144" t="s">
        <v>22</v>
      </c>
      <c r="S2" s="143" t="s">
        <v>23</v>
      </c>
      <c r="T2" s="116" t="s">
        <v>24</v>
      </c>
      <c r="U2" s="116" t="s">
        <v>25</v>
      </c>
      <c r="V2" s="273"/>
      <c r="W2" s="146" t="s">
        <v>37</v>
      </c>
      <c r="X2" s="145" t="s">
        <v>38</v>
      </c>
      <c r="Y2" s="152" t="s">
        <v>40</v>
      </c>
      <c r="Z2" s="150" t="s">
        <v>41</v>
      </c>
    </row>
    <row r="3" spans="1:26" ht="15" thickBot="1">
      <c r="A3" s="117" t="s">
        <v>0</v>
      </c>
      <c r="B3" s="111">
        <v>581</v>
      </c>
      <c r="C3" s="111">
        <v>552</v>
      </c>
      <c r="D3" s="111">
        <v>544</v>
      </c>
      <c r="E3" s="111">
        <v>570</v>
      </c>
      <c r="F3" s="111">
        <v>591</v>
      </c>
      <c r="G3" s="111">
        <v>568</v>
      </c>
      <c r="H3" s="111">
        <v>591</v>
      </c>
      <c r="I3" s="111">
        <v>615</v>
      </c>
      <c r="J3" s="111">
        <v>532</v>
      </c>
      <c r="K3" s="111">
        <v>550</v>
      </c>
      <c r="L3" s="111">
        <v>582</v>
      </c>
      <c r="M3" s="111">
        <v>600</v>
      </c>
      <c r="N3" s="111">
        <v>570</v>
      </c>
      <c r="O3" s="111">
        <v>572</v>
      </c>
      <c r="P3" s="111">
        <v>582</v>
      </c>
      <c r="Q3" s="111">
        <v>603</v>
      </c>
      <c r="R3" s="111">
        <v>510</v>
      </c>
      <c r="S3" s="111">
        <v>279</v>
      </c>
      <c r="T3" s="160">
        <v>9992</v>
      </c>
      <c r="U3" s="162">
        <v>17.5</v>
      </c>
      <c r="V3" s="161">
        <v>570.9714285714285</v>
      </c>
      <c r="W3" s="122">
        <v>580.5882352941177</v>
      </c>
      <c r="X3" s="122">
        <v>561.8888888888889</v>
      </c>
      <c r="Y3" s="153">
        <v>8.5</v>
      </c>
      <c r="Z3" s="151">
        <v>9</v>
      </c>
    </row>
    <row r="4" spans="1:26" ht="15" thickBot="1">
      <c r="A4" s="117" t="s">
        <v>33</v>
      </c>
      <c r="B4" s="111">
        <v>582</v>
      </c>
      <c r="C4" s="111">
        <v>553</v>
      </c>
      <c r="D4" s="111">
        <v>594</v>
      </c>
      <c r="E4" s="111">
        <v>588</v>
      </c>
      <c r="F4" s="111">
        <v>558</v>
      </c>
      <c r="G4" s="111">
        <v>524</v>
      </c>
      <c r="H4" s="111">
        <v>598</v>
      </c>
      <c r="I4" s="111">
        <v>604</v>
      </c>
      <c r="J4" s="111">
        <v>531</v>
      </c>
      <c r="K4" s="111">
        <v>547</v>
      </c>
      <c r="L4" s="111">
        <v>579</v>
      </c>
      <c r="M4" s="111">
        <v>573</v>
      </c>
      <c r="N4" s="111">
        <v>552</v>
      </c>
      <c r="O4" s="111">
        <v>532</v>
      </c>
      <c r="P4" s="111">
        <v>569</v>
      </c>
      <c r="Q4" s="111">
        <v>615</v>
      </c>
      <c r="R4" s="111">
        <v>551</v>
      </c>
      <c r="S4" s="111">
        <v>580</v>
      </c>
      <c r="T4" s="113">
        <v>10230</v>
      </c>
      <c r="U4" s="162">
        <v>18</v>
      </c>
      <c r="V4" s="138">
        <v>568.3333333333334</v>
      </c>
      <c r="W4" s="148">
        <v>579.5555555555555</v>
      </c>
      <c r="X4" s="148">
        <v>557.1111111111111</v>
      </c>
      <c r="Y4" s="153">
        <v>9</v>
      </c>
      <c r="Z4" s="151">
        <v>9</v>
      </c>
    </row>
    <row r="5" spans="1:26" ht="15" thickBot="1">
      <c r="A5" s="117" t="s">
        <v>51</v>
      </c>
      <c r="B5" s="111">
        <v>554</v>
      </c>
      <c r="C5" s="111">
        <v>235</v>
      </c>
      <c r="D5" s="111">
        <v>615</v>
      </c>
      <c r="E5" s="111">
        <v>548</v>
      </c>
      <c r="F5" s="111">
        <v>559</v>
      </c>
      <c r="G5" s="111">
        <v>542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3">
        <v>3053</v>
      </c>
      <c r="U5" s="142">
        <v>5.5</v>
      </c>
      <c r="V5" s="139">
        <v>555.0909090909091</v>
      </c>
      <c r="W5" s="148">
        <v>576</v>
      </c>
      <c r="X5" s="148">
        <v>530</v>
      </c>
      <c r="Y5" s="153">
        <v>3</v>
      </c>
      <c r="Z5" s="151">
        <v>2.5</v>
      </c>
    </row>
    <row r="6" spans="1:26" ht="15" thickBot="1">
      <c r="A6" s="117" t="s">
        <v>5</v>
      </c>
      <c r="B6" s="111"/>
      <c r="C6" s="111">
        <v>227</v>
      </c>
      <c r="D6" s="111">
        <v>276</v>
      </c>
      <c r="E6" s="111">
        <v>273</v>
      </c>
      <c r="F6" s="111">
        <v>542</v>
      </c>
      <c r="G6" s="111">
        <v>247</v>
      </c>
      <c r="H6" s="111">
        <v>548</v>
      </c>
      <c r="I6" s="111">
        <v>538</v>
      </c>
      <c r="J6" s="111">
        <v>507</v>
      </c>
      <c r="K6" s="111">
        <v>528</v>
      </c>
      <c r="L6" s="111">
        <v>257</v>
      </c>
      <c r="M6" s="111">
        <v>528</v>
      </c>
      <c r="N6" s="111">
        <v>569</v>
      </c>
      <c r="O6" s="111">
        <v>514</v>
      </c>
      <c r="P6" s="111"/>
      <c r="Q6" s="111">
        <v>561</v>
      </c>
      <c r="R6" s="111">
        <v>521</v>
      </c>
      <c r="S6" s="111"/>
      <c r="T6" s="113">
        <v>6636</v>
      </c>
      <c r="U6" s="142">
        <v>12.5</v>
      </c>
      <c r="V6" s="140">
        <v>530.88</v>
      </c>
      <c r="W6" s="148">
        <v>546</v>
      </c>
      <c r="X6" s="148">
        <v>520.8</v>
      </c>
      <c r="Y6" s="153">
        <v>5</v>
      </c>
      <c r="Z6" s="151">
        <v>7.5</v>
      </c>
    </row>
    <row r="7" spans="1:26" ht="15" thickBot="1">
      <c r="A7" s="117" t="s">
        <v>31</v>
      </c>
      <c r="B7" s="111">
        <v>525</v>
      </c>
      <c r="C7" s="111"/>
      <c r="D7" s="111"/>
      <c r="E7" s="111"/>
      <c r="F7" s="111"/>
      <c r="G7" s="111"/>
      <c r="H7" s="111"/>
      <c r="I7" s="111"/>
      <c r="J7" s="111">
        <v>539</v>
      </c>
      <c r="K7" s="111"/>
      <c r="L7" s="111"/>
      <c r="M7" s="111"/>
      <c r="N7" s="111"/>
      <c r="O7" s="111"/>
      <c r="P7" s="111"/>
      <c r="Q7" s="111"/>
      <c r="R7" s="111"/>
      <c r="S7" s="111"/>
      <c r="T7" s="113">
        <v>1064</v>
      </c>
      <c r="U7" s="142">
        <v>2</v>
      </c>
      <c r="V7" s="140">
        <v>532</v>
      </c>
      <c r="W7" s="148">
        <v>525</v>
      </c>
      <c r="X7" s="148">
        <v>539</v>
      </c>
      <c r="Y7" s="153">
        <v>1</v>
      </c>
      <c r="Z7" s="151">
        <v>1</v>
      </c>
    </row>
    <row r="8" spans="1:26" ht="15" thickBot="1">
      <c r="A8" s="117" t="s">
        <v>6</v>
      </c>
      <c r="B8" s="111"/>
      <c r="C8" s="111">
        <v>526</v>
      </c>
      <c r="D8" s="111">
        <v>429</v>
      </c>
      <c r="E8" s="111">
        <v>238</v>
      </c>
      <c r="F8" s="111"/>
      <c r="G8" s="111">
        <v>264</v>
      </c>
      <c r="H8" s="111">
        <v>533</v>
      </c>
      <c r="I8" s="111">
        <v>510</v>
      </c>
      <c r="J8" s="111"/>
      <c r="K8" s="111">
        <v>559</v>
      </c>
      <c r="L8" s="111">
        <v>537</v>
      </c>
      <c r="M8" s="111">
        <v>561</v>
      </c>
      <c r="N8" s="111">
        <v>567</v>
      </c>
      <c r="O8" s="111">
        <v>524</v>
      </c>
      <c r="P8" s="111">
        <v>525</v>
      </c>
      <c r="Q8" s="111"/>
      <c r="R8" s="111">
        <v>255</v>
      </c>
      <c r="S8" s="111">
        <v>247</v>
      </c>
      <c r="T8" s="113">
        <v>6275</v>
      </c>
      <c r="U8" s="142">
        <v>11.75</v>
      </c>
      <c r="V8" s="140">
        <v>534.0425531914893</v>
      </c>
      <c r="W8" s="148">
        <v>535.68</v>
      </c>
      <c r="X8" s="148">
        <v>532.1818181818181</v>
      </c>
      <c r="Y8" s="153">
        <v>6.25</v>
      </c>
      <c r="Z8" s="151">
        <v>5.5</v>
      </c>
    </row>
    <row r="9" spans="1:26" ht="15" thickBot="1">
      <c r="A9" s="117" t="s">
        <v>2</v>
      </c>
      <c r="B9" s="111">
        <v>516</v>
      </c>
      <c r="C9" s="111"/>
      <c r="D9" s="111">
        <v>587</v>
      </c>
      <c r="E9" s="111">
        <v>523</v>
      </c>
      <c r="F9" s="111">
        <v>578</v>
      </c>
      <c r="G9" s="111">
        <v>525</v>
      </c>
      <c r="H9" s="111">
        <v>539</v>
      </c>
      <c r="I9" s="111">
        <v>521</v>
      </c>
      <c r="J9" s="111">
        <v>573</v>
      </c>
      <c r="K9" s="111">
        <v>539</v>
      </c>
      <c r="L9" s="111">
        <v>533</v>
      </c>
      <c r="M9" s="111">
        <v>564</v>
      </c>
      <c r="N9" s="111">
        <v>574</v>
      </c>
      <c r="O9" s="111">
        <v>517</v>
      </c>
      <c r="P9" s="111">
        <v>567</v>
      </c>
      <c r="Q9" s="111">
        <v>536</v>
      </c>
      <c r="R9" s="111">
        <v>538</v>
      </c>
      <c r="S9" s="111">
        <v>564</v>
      </c>
      <c r="T9" s="113">
        <v>9294</v>
      </c>
      <c r="U9" s="142">
        <v>17</v>
      </c>
      <c r="V9" s="140">
        <v>546.7058823529412</v>
      </c>
      <c r="W9" s="148">
        <v>553.2222222222222</v>
      </c>
      <c r="X9" s="148">
        <v>539.375</v>
      </c>
      <c r="Y9" s="153">
        <v>9</v>
      </c>
      <c r="Z9" s="151">
        <v>8</v>
      </c>
    </row>
    <row r="10" spans="1:26" ht="15" thickBot="1">
      <c r="A10" s="117" t="s">
        <v>57</v>
      </c>
      <c r="B10" s="111">
        <v>517</v>
      </c>
      <c r="C10" s="111">
        <v>547</v>
      </c>
      <c r="D10" s="111">
        <v>258</v>
      </c>
      <c r="E10" s="111">
        <v>546</v>
      </c>
      <c r="F10" s="111">
        <v>572</v>
      </c>
      <c r="G10" s="111">
        <v>541</v>
      </c>
      <c r="H10" s="111">
        <v>556</v>
      </c>
      <c r="I10" s="111">
        <v>555</v>
      </c>
      <c r="J10" s="111">
        <v>546</v>
      </c>
      <c r="K10" s="111">
        <v>547</v>
      </c>
      <c r="L10" s="111">
        <v>554</v>
      </c>
      <c r="M10" s="111">
        <v>544</v>
      </c>
      <c r="N10" s="111">
        <v>570</v>
      </c>
      <c r="O10" s="111">
        <v>540</v>
      </c>
      <c r="P10" s="111">
        <v>554</v>
      </c>
      <c r="Q10" s="111">
        <v>543</v>
      </c>
      <c r="R10" s="111">
        <v>238</v>
      </c>
      <c r="S10" s="111">
        <v>518</v>
      </c>
      <c r="T10" s="113">
        <v>9246</v>
      </c>
      <c r="U10" s="142">
        <v>17</v>
      </c>
      <c r="V10" s="140">
        <v>543.8823529411765</v>
      </c>
      <c r="W10" s="148">
        <v>547.5294117647059</v>
      </c>
      <c r="X10" s="148">
        <v>540.2352941176471</v>
      </c>
      <c r="Y10" s="153">
        <v>8.5</v>
      </c>
      <c r="Z10" s="151">
        <v>8.5</v>
      </c>
    </row>
    <row r="11" spans="1:26" ht="15" thickBot="1">
      <c r="A11" s="117" t="s">
        <v>32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>
        <v>265</v>
      </c>
      <c r="M11" s="111"/>
      <c r="N11" s="111"/>
      <c r="O11" s="111"/>
      <c r="P11" s="158"/>
      <c r="Q11" s="111"/>
      <c r="R11" s="111"/>
      <c r="S11" s="111"/>
      <c r="T11" s="113">
        <v>265</v>
      </c>
      <c r="U11" s="142">
        <v>0.5</v>
      </c>
      <c r="V11" s="140">
        <v>530</v>
      </c>
      <c r="W11" s="148">
        <v>530</v>
      </c>
      <c r="X11" s="148"/>
      <c r="Y11" s="153">
        <v>0.5</v>
      </c>
      <c r="Z11" s="151">
        <v>0</v>
      </c>
    </row>
    <row r="12" spans="1:26" ht="15" thickBot="1">
      <c r="A12" s="117" t="s">
        <v>52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59">
        <v>531</v>
      </c>
      <c r="Q12" s="111">
        <v>548</v>
      </c>
      <c r="R12" s="111">
        <v>517</v>
      </c>
      <c r="S12" s="111">
        <v>561</v>
      </c>
      <c r="T12" s="113">
        <v>2157</v>
      </c>
      <c r="U12" s="142">
        <v>4</v>
      </c>
      <c r="V12" s="141">
        <v>539.25</v>
      </c>
      <c r="W12" s="148">
        <v>546</v>
      </c>
      <c r="X12" s="148">
        <v>532.5</v>
      </c>
      <c r="Y12" s="153">
        <v>2</v>
      </c>
      <c r="Z12" s="151">
        <v>2</v>
      </c>
    </row>
    <row r="13" spans="1:26" ht="15" thickBot="1">
      <c r="A13" s="117" t="s">
        <v>30</v>
      </c>
      <c r="B13" s="111"/>
      <c r="C13" s="111">
        <v>517</v>
      </c>
      <c r="D13" s="111">
        <v>98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57"/>
      <c r="Q13" s="111"/>
      <c r="R13" s="111"/>
      <c r="S13" s="111">
        <v>519</v>
      </c>
      <c r="T13" s="113">
        <v>1134</v>
      </c>
      <c r="U13" s="142">
        <v>2.25</v>
      </c>
      <c r="V13" s="115">
        <v>504</v>
      </c>
      <c r="W13" s="148">
        <v>493.6</v>
      </c>
      <c r="X13" s="148">
        <v>517</v>
      </c>
      <c r="Y13" s="153">
        <v>1.25</v>
      </c>
      <c r="Z13" s="151">
        <v>1</v>
      </c>
    </row>
    <row r="14" spans="1:26" ht="15" thickBot="1">
      <c r="A14" s="114" t="s">
        <v>7</v>
      </c>
      <c r="B14" s="119">
        <v>3275</v>
      </c>
      <c r="C14" s="120">
        <v>3157</v>
      </c>
      <c r="D14" s="120">
        <v>3401</v>
      </c>
      <c r="E14" s="120">
        <v>3286</v>
      </c>
      <c r="F14" s="120">
        <v>3400</v>
      </c>
      <c r="G14" s="120">
        <v>3211</v>
      </c>
      <c r="H14" s="120">
        <v>3365</v>
      </c>
      <c r="I14" s="120">
        <v>3343</v>
      </c>
      <c r="J14" s="120">
        <v>3228</v>
      </c>
      <c r="K14" s="120">
        <v>3270</v>
      </c>
      <c r="L14" s="120">
        <v>3307</v>
      </c>
      <c r="M14" s="120">
        <v>3370</v>
      </c>
      <c r="N14" s="163">
        <v>3402</v>
      </c>
      <c r="O14" s="120">
        <v>3199</v>
      </c>
      <c r="P14" s="120">
        <v>3328</v>
      </c>
      <c r="Q14" s="149">
        <v>3406</v>
      </c>
      <c r="R14" s="129">
        <v>3130</v>
      </c>
      <c r="S14" s="121">
        <v>3268</v>
      </c>
      <c r="T14" s="116">
        <v>59346</v>
      </c>
      <c r="U14" s="116">
        <v>108</v>
      </c>
      <c r="V14" s="137">
        <v>3297</v>
      </c>
      <c r="W14" s="142"/>
      <c r="X14" s="142"/>
      <c r="Y14" s="153">
        <v>54</v>
      </c>
      <c r="Z14" s="151">
        <v>54</v>
      </c>
    </row>
    <row r="15" spans="1:26" ht="15" thickBo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ht="15" thickBot="1">
      <c r="A16" s="111"/>
      <c r="B16" s="146" t="s">
        <v>37</v>
      </c>
      <c r="C16" s="111"/>
      <c r="D16" s="145" t="s">
        <v>39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2" ht="15" thickBo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</row>
    <row r="18" spans="1:22" ht="15" thickBot="1">
      <c r="A18" s="124" t="s">
        <v>64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272" t="s">
        <v>43</v>
      </c>
      <c r="S18" s="274" t="s">
        <v>42</v>
      </c>
      <c r="T18" s="275"/>
      <c r="U18" s="111"/>
      <c r="V18" s="111"/>
    </row>
    <row r="19" spans="1:22" ht="15" thickBot="1">
      <c r="A19" s="116" t="s">
        <v>10</v>
      </c>
      <c r="B19" s="143" t="s">
        <v>1</v>
      </c>
      <c r="C19" s="144" t="s">
        <v>3</v>
      </c>
      <c r="D19" s="143" t="s">
        <v>4</v>
      </c>
      <c r="E19" s="144" t="s">
        <v>8</v>
      </c>
      <c r="F19" s="118" t="s">
        <v>9</v>
      </c>
      <c r="G19" s="143" t="s">
        <v>11</v>
      </c>
      <c r="H19" s="144" t="s">
        <v>12</v>
      </c>
      <c r="I19" s="144" t="s">
        <v>13</v>
      </c>
      <c r="J19" s="143" t="s">
        <v>14</v>
      </c>
      <c r="K19" s="144" t="s">
        <v>15</v>
      </c>
      <c r="L19" s="143" t="s">
        <v>16</v>
      </c>
      <c r="M19" s="118" t="s">
        <v>17</v>
      </c>
      <c r="N19" s="144" t="s">
        <v>18</v>
      </c>
      <c r="O19" s="143" t="s">
        <v>19</v>
      </c>
      <c r="P19" s="116" t="s">
        <v>24</v>
      </c>
      <c r="Q19" s="136" t="s">
        <v>25</v>
      </c>
      <c r="R19" s="273"/>
      <c r="S19" s="156" t="s">
        <v>37</v>
      </c>
      <c r="T19" s="145" t="s">
        <v>38</v>
      </c>
      <c r="U19" s="152" t="s">
        <v>40</v>
      </c>
      <c r="V19" s="150" t="s">
        <v>41</v>
      </c>
    </row>
    <row r="20" spans="1:22" ht="15" thickBot="1">
      <c r="A20" s="117" t="s">
        <v>50</v>
      </c>
      <c r="B20" s="130">
        <v>505</v>
      </c>
      <c r="C20" s="131"/>
      <c r="D20" s="132">
        <v>525</v>
      </c>
      <c r="E20" s="111"/>
      <c r="F20" s="128" t="s">
        <v>65</v>
      </c>
      <c r="G20" s="111">
        <v>551</v>
      </c>
      <c r="H20" s="133">
        <v>543</v>
      </c>
      <c r="I20" s="111"/>
      <c r="J20" s="111">
        <v>519</v>
      </c>
      <c r="K20" s="111">
        <v>494</v>
      </c>
      <c r="L20" s="111"/>
      <c r="M20" s="128" t="s">
        <v>65</v>
      </c>
      <c r="N20" s="111">
        <v>542</v>
      </c>
      <c r="O20" s="111">
        <v>538</v>
      </c>
      <c r="P20" s="113">
        <v>4217</v>
      </c>
      <c r="Q20" s="135">
        <v>8</v>
      </c>
      <c r="R20" s="138">
        <v>527.125</v>
      </c>
      <c r="S20" s="154">
        <v>527.6</v>
      </c>
      <c r="T20" s="147">
        <v>526.3333333333334</v>
      </c>
      <c r="U20" s="153">
        <v>5</v>
      </c>
      <c r="V20" s="151">
        <v>3</v>
      </c>
    </row>
    <row r="21" spans="1:22" ht="15" thickBot="1">
      <c r="A21" s="117" t="s">
        <v>26</v>
      </c>
      <c r="B21" s="130">
        <v>529</v>
      </c>
      <c r="C21" s="131">
        <v>550</v>
      </c>
      <c r="D21" s="132">
        <v>522</v>
      </c>
      <c r="E21" s="111">
        <v>245</v>
      </c>
      <c r="F21" s="128" t="s">
        <v>66</v>
      </c>
      <c r="G21" s="111">
        <v>520</v>
      </c>
      <c r="H21" s="133">
        <v>557</v>
      </c>
      <c r="I21" s="111">
        <v>499</v>
      </c>
      <c r="J21" s="127">
        <v>552</v>
      </c>
      <c r="K21" s="127">
        <v>518</v>
      </c>
      <c r="L21" s="127">
        <v>548</v>
      </c>
      <c r="M21" s="128" t="s">
        <v>66</v>
      </c>
      <c r="N21" s="111"/>
      <c r="O21" s="111"/>
      <c r="P21" s="113">
        <v>5040</v>
      </c>
      <c r="Q21" s="123">
        <v>9.5</v>
      </c>
      <c r="R21" s="140">
        <v>530.5263157894736</v>
      </c>
      <c r="S21" s="154">
        <v>534.2</v>
      </c>
      <c r="T21" s="147">
        <v>526.4444444444445</v>
      </c>
      <c r="U21" s="153">
        <v>5</v>
      </c>
      <c r="V21" s="151">
        <v>4.5</v>
      </c>
    </row>
    <row r="22" spans="1:22" ht="15" thickBot="1">
      <c r="A22" s="117" t="s">
        <v>62</v>
      </c>
      <c r="B22" s="130">
        <v>532</v>
      </c>
      <c r="C22" s="131">
        <v>556</v>
      </c>
      <c r="D22" s="132"/>
      <c r="E22" s="111">
        <v>520</v>
      </c>
      <c r="F22" s="128" t="s">
        <v>67</v>
      </c>
      <c r="G22" s="111">
        <v>506</v>
      </c>
      <c r="H22" s="133"/>
      <c r="I22" s="111">
        <v>558</v>
      </c>
      <c r="J22" s="111"/>
      <c r="K22" s="111">
        <v>543</v>
      </c>
      <c r="L22" s="111">
        <v>524</v>
      </c>
      <c r="M22" s="128" t="s">
        <v>67</v>
      </c>
      <c r="N22" s="111"/>
      <c r="O22" s="111"/>
      <c r="P22" s="113">
        <v>3739</v>
      </c>
      <c r="Q22" s="135">
        <v>7</v>
      </c>
      <c r="R22" s="138">
        <v>534.1428571428571</v>
      </c>
      <c r="S22" s="154">
        <v>520.6666666666666</v>
      </c>
      <c r="T22" s="147">
        <v>544.25</v>
      </c>
      <c r="U22" s="153">
        <v>3</v>
      </c>
      <c r="V22" s="151">
        <v>4</v>
      </c>
    </row>
    <row r="23" spans="1:22" ht="15" thickBot="1">
      <c r="A23" s="117" t="s">
        <v>27</v>
      </c>
      <c r="B23" s="130"/>
      <c r="C23" s="131"/>
      <c r="D23" s="132"/>
      <c r="E23" s="111">
        <v>539</v>
      </c>
      <c r="F23" s="128" t="s">
        <v>68</v>
      </c>
      <c r="G23" s="111"/>
      <c r="H23" s="133">
        <v>566</v>
      </c>
      <c r="I23" s="111">
        <v>479</v>
      </c>
      <c r="J23" s="111">
        <v>525</v>
      </c>
      <c r="K23" s="111">
        <v>502</v>
      </c>
      <c r="L23" s="111"/>
      <c r="M23" s="128" t="s">
        <v>68</v>
      </c>
      <c r="N23" s="111">
        <v>526</v>
      </c>
      <c r="O23" s="111">
        <v>506</v>
      </c>
      <c r="P23" s="113">
        <v>3643</v>
      </c>
      <c r="Q23" s="135">
        <v>7</v>
      </c>
      <c r="R23" s="138">
        <v>520.4285714285714</v>
      </c>
      <c r="S23" s="154">
        <v>515.5</v>
      </c>
      <c r="T23" s="147">
        <v>522.4</v>
      </c>
      <c r="U23" s="153">
        <v>2</v>
      </c>
      <c r="V23" s="151">
        <v>5</v>
      </c>
    </row>
    <row r="24" spans="1:22" ht="15" thickBot="1">
      <c r="A24" s="117" t="s">
        <v>28</v>
      </c>
      <c r="B24" s="130"/>
      <c r="C24" s="131"/>
      <c r="D24" s="132">
        <v>484</v>
      </c>
      <c r="E24" s="111"/>
      <c r="F24" s="128" t="s">
        <v>69</v>
      </c>
      <c r="G24" s="111"/>
      <c r="H24" s="133"/>
      <c r="I24" s="111"/>
      <c r="J24" s="111"/>
      <c r="K24" s="111"/>
      <c r="L24" s="111"/>
      <c r="M24" s="128" t="s">
        <v>69</v>
      </c>
      <c r="N24" s="111"/>
      <c r="O24" s="111">
        <v>509</v>
      </c>
      <c r="P24" s="113">
        <v>993</v>
      </c>
      <c r="Q24" s="135">
        <v>2</v>
      </c>
      <c r="R24" s="140">
        <v>496.5</v>
      </c>
      <c r="S24" s="154">
        <v>496.5</v>
      </c>
      <c r="T24" s="147"/>
      <c r="U24" s="153">
        <v>2</v>
      </c>
      <c r="V24" s="151"/>
    </row>
    <row r="25" spans="1:22" ht="15" thickBot="1">
      <c r="A25" s="117" t="s">
        <v>34</v>
      </c>
      <c r="B25" s="130">
        <v>498</v>
      </c>
      <c r="C25" s="131">
        <v>482</v>
      </c>
      <c r="D25" s="132">
        <v>539</v>
      </c>
      <c r="E25" s="111"/>
      <c r="F25" s="128" t="s">
        <v>67</v>
      </c>
      <c r="G25" s="111"/>
      <c r="H25" s="133"/>
      <c r="I25" s="111">
        <v>521</v>
      </c>
      <c r="J25" s="111"/>
      <c r="K25" s="111"/>
      <c r="L25" s="111">
        <v>551</v>
      </c>
      <c r="M25" s="128" t="s">
        <v>67</v>
      </c>
      <c r="N25" s="111"/>
      <c r="O25" s="111">
        <v>522</v>
      </c>
      <c r="P25" s="113">
        <v>3113</v>
      </c>
      <c r="Q25" s="135">
        <v>6</v>
      </c>
      <c r="R25" s="140">
        <v>518.8333333333334</v>
      </c>
      <c r="S25" s="154">
        <v>527.5</v>
      </c>
      <c r="T25" s="147">
        <v>501.5</v>
      </c>
      <c r="U25" s="153">
        <v>4</v>
      </c>
      <c r="V25" s="151">
        <v>2</v>
      </c>
    </row>
    <row r="26" spans="1:22" ht="15" thickBot="1">
      <c r="A26" s="117" t="s">
        <v>36</v>
      </c>
      <c r="B26" s="130">
        <v>521</v>
      </c>
      <c r="C26" s="131">
        <v>505</v>
      </c>
      <c r="D26" s="132">
        <v>517</v>
      </c>
      <c r="E26" s="111"/>
      <c r="F26" s="126"/>
      <c r="G26" s="111">
        <v>560</v>
      </c>
      <c r="H26" s="134"/>
      <c r="I26" s="111"/>
      <c r="J26" s="111"/>
      <c r="K26" s="111"/>
      <c r="L26" s="111"/>
      <c r="M26" s="126"/>
      <c r="N26" s="111"/>
      <c r="O26" s="111"/>
      <c r="P26" s="113">
        <v>2103</v>
      </c>
      <c r="Q26" s="135">
        <v>4</v>
      </c>
      <c r="R26" s="140">
        <v>525.75</v>
      </c>
      <c r="S26" s="154">
        <v>532.6666666666666</v>
      </c>
      <c r="T26" s="147">
        <v>505</v>
      </c>
      <c r="U26" s="153">
        <v>3</v>
      </c>
      <c r="V26" s="151">
        <v>1</v>
      </c>
    </row>
    <row r="27" spans="1:22" ht="15" thickBot="1">
      <c r="A27" s="117" t="s">
        <v>31</v>
      </c>
      <c r="B27" s="130"/>
      <c r="C27" s="131">
        <v>525</v>
      </c>
      <c r="D27" s="132">
        <v>558</v>
      </c>
      <c r="E27" s="111">
        <v>543</v>
      </c>
      <c r="F27" s="128" t="s">
        <v>67</v>
      </c>
      <c r="G27" s="111">
        <v>570</v>
      </c>
      <c r="H27" s="133">
        <v>552</v>
      </c>
      <c r="I27" s="111">
        <v>508</v>
      </c>
      <c r="J27" s="111">
        <v>498</v>
      </c>
      <c r="K27" s="111"/>
      <c r="L27" s="111">
        <v>561</v>
      </c>
      <c r="M27" s="128" t="s">
        <v>67</v>
      </c>
      <c r="N27" s="111">
        <v>509</v>
      </c>
      <c r="O27" s="111">
        <v>575</v>
      </c>
      <c r="P27" s="113">
        <v>5399</v>
      </c>
      <c r="Q27" s="135">
        <v>10</v>
      </c>
      <c r="R27" s="137">
        <v>539.9</v>
      </c>
      <c r="S27" s="137">
        <v>552.4</v>
      </c>
      <c r="T27" s="147">
        <v>527.4</v>
      </c>
      <c r="U27" s="153">
        <v>5</v>
      </c>
      <c r="V27" s="151">
        <v>5</v>
      </c>
    </row>
    <row r="28" spans="1:22" ht="15" thickBot="1">
      <c r="A28" s="117" t="s">
        <v>35</v>
      </c>
      <c r="B28" s="130">
        <v>528</v>
      </c>
      <c r="C28" s="131"/>
      <c r="D28" s="132"/>
      <c r="E28" s="111">
        <v>487</v>
      </c>
      <c r="F28" s="128" t="s">
        <v>68</v>
      </c>
      <c r="G28" s="111"/>
      <c r="H28" s="133">
        <v>541</v>
      </c>
      <c r="I28" s="111"/>
      <c r="J28" s="111"/>
      <c r="K28" s="111">
        <v>526</v>
      </c>
      <c r="L28" s="111">
        <v>563</v>
      </c>
      <c r="M28" s="128" t="s">
        <v>68</v>
      </c>
      <c r="N28" s="111">
        <v>573</v>
      </c>
      <c r="O28" s="111"/>
      <c r="P28" s="113">
        <v>3218</v>
      </c>
      <c r="Q28" s="135">
        <v>6</v>
      </c>
      <c r="R28" s="140">
        <v>536.3333333333334</v>
      </c>
      <c r="S28" s="154">
        <v>545.5</v>
      </c>
      <c r="T28" s="147">
        <v>531.75</v>
      </c>
      <c r="U28" s="153">
        <v>2</v>
      </c>
      <c r="V28" s="151">
        <v>4</v>
      </c>
    </row>
    <row r="29" spans="1:22" ht="15" thickBot="1">
      <c r="A29" s="117" t="s">
        <v>47</v>
      </c>
      <c r="B29" s="130"/>
      <c r="C29" s="131"/>
      <c r="D29" s="132"/>
      <c r="E29" s="111"/>
      <c r="F29" s="128" t="s">
        <v>69</v>
      </c>
      <c r="G29" s="111"/>
      <c r="H29" s="133"/>
      <c r="I29" s="111"/>
      <c r="J29" s="111"/>
      <c r="K29" s="111"/>
      <c r="L29" s="111"/>
      <c r="M29" s="128" t="s">
        <v>69</v>
      </c>
      <c r="N29" s="111">
        <v>505</v>
      </c>
      <c r="O29" s="111"/>
      <c r="P29" s="113">
        <v>505</v>
      </c>
      <c r="Q29" s="135">
        <v>1</v>
      </c>
      <c r="R29" s="140"/>
      <c r="S29" s="154"/>
      <c r="T29" s="147"/>
      <c r="U29" s="153"/>
      <c r="V29" s="151">
        <v>1</v>
      </c>
    </row>
    <row r="30" spans="1:22" ht="15" thickBot="1">
      <c r="A30" s="117" t="s">
        <v>32</v>
      </c>
      <c r="B30" s="130"/>
      <c r="C30" s="131">
        <v>535</v>
      </c>
      <c r="D30" s="130"/>
      <c r="E30" s="111">
        <v>535</v>
      </c>
      <c r="F30" s="128" t="s">
        <v>67</v>
      </c>
      <c r="G30" s="111">
        <v>558</v>
      </c>
      <c r="H30" s="133">
        <v>543</v>
      </c>
      <c r="I30" s="111"/>
      <c r="J30" s="111">
        <v>532</v>
      </c>
      <c r="K30" s="111"/>
      <c r="L30" s="111"/>
      <c r="M30" s="128" t="s">
        <v>67</v>
      </c>
      <c r="N30" s="111">
        <v>523</v>
      </c>
      <c r="O30" s="111">
        <v>534</v>
      </c>
      <c r="P30" s="113">
        <v>3760</v>
      </c>
      <c r="Q30" s="135">
        <v>7</v>
      </c>
      <c r="R30" s="138">
        <v>537.1428571428571</v>
      </c>
      <c r="S30" s="154">
        <v>541.3333333333334</v>
      </c>
      <c r="T30" s="147">
        <v>534</v>
      </c>
      <c r="U30" s="153">
        <v>3</v>
      </c>
      <c r="V30" s="151">
        <v>4</v>
      </c>
    </row>
    <row r="31" spans="1:22" ht="15" thickBot="1">
      <c r="A31" s="117" t="s">
        <v>29</v>
      </c>
      <c r="B31" s="111"/>
      <c r="C31" s="127"/>
      <c r="D31" s="111"/>
      <c r="E31" s="111">
        <v>249</v>
      </c>
      <c r="F31" s="126"/>
      <c r="G31" s="111"/>
      <c r="H31" s="127"/>
      <c r="I31" s="111">
        <v>573</v>
      </c>
      <c r="J31" s="111">
        <v>560</v>
      </c>
      <c r="K31" s="111">
        <v>539</v>
      </c>
      <c r="L31" s="111">
        <v>508</v>
      </c>
      <c r="M31" s="126"/>
      <c r="N31" s="111"/>
      <c r="O31" s="111"/>
      <c r="P31" s="113">
        <v>2429</v>
      </c>
      <c r="Q31" s="135">
        <v>4.5</v>
      </c>
      <c r="R31" s="138">
        <v>539.7777777777778</v>
      </c>
      <c r="S31" s="154">
        <v>534</v>
      </c>
      <c r="T31" s="122">
        <v>544.4</v>
      </c>
      <c r="U31" s="153">
        <v>2</v>
      </c>
      <c r="V31" s="151">
        <v>2.5</v>
      </c>
    </row>
    <row r="32" spans="1:22" ht="15" thickBot="1">
      <c r="A32" s="116" t="s">
        <v>7</v>
      </c>
      <c r="B32" s="119">
        <v>3113</v>
      </c>
      <c r="C32" s="120">
        <v>3153</v>
      </c>
      <c r="D32" s="120">
        <v>3145</v>
      </c>
      <c r="E32" s="120">
        <v>3118</v>
      </c>
      <c r="F32" s="120">
        <v>0</v>
      </c>
      <c r="G32" s="120">
        <v>3265</v>
      </c>
      <c r="H32" s="149">
        <v>3302</v>
      </c>
      <c r="I32" s="120">
        <v>3138</v>
      </c>
      <c r="J32" s="120">
        <v>3186</v>
      </c>
      <c r="K32" s="120">
        <v>3122</v>
      </c>
      <c r="L32" s="120">
        <v>3255</v>
      </c>
      <c r="M32" s="120"/>
      <c r="N32" s="120">
        <v>3178</v>
      </c>
      <c r="O32" s="125">
        <v>3184</v>
      </c>
      <c r="P32" s="116">
        <v>38159</v>
      </c>
      <c r="Q32" s="116">
        <v>72</v>
      </c>
      <c r="R32" s="137">
        <v>3179.9166666666665</v>
      </c>
      <c r="S32" s="142"/>
      <c r="T32" s="155"/>
      <c r="U32" s="153">
        <v>36</v>
      </c>
      <c r="V32" s="151">
        <v>36</v>
      </c>
    </row>
    <row r="33" spans="2:4" ht="15" thickBot="1">
      <c r="B33" s="111"/>
      <c r="C33" s="111"/>
      <c r="D33" s="111"/>
    </row>
    <row r="34" spans="2:4" ht="15" thickBot="1">
      <c r="B34" s="146" t="s">
        <v>37</v>
      </c>
      <c r="C34" s="111"/>
      <c r="D34" s="145" t="s">
        <v>39</v>
      </c>
    </row>
  </sheetData>
  <sheetProtection/>
  <mergeCells count="4">
    <mergeCell ref="S18:T18"/>
    <mergeCell ref="W1:X1"/>
    <mergeCell ref="R18:R19"/>
    <mergeCell ref="V1:V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18.8515625" style="111" bestFit="1" customWidth="1"/>
    <col min="2" max="14" width="9.140625" style="111" customWidth="1"/>
    <col min="15" max="15" width="11.00390625" style="111" customWidth="1"/>
    <col min="16" max="16" width="11.28125" style="111" customWidth="1"/>
    <col min="17" max="19" width="9.140625" style="111" customWidth="1"/>
    <col min="20" max="21" width="12.421875" style="111" customWidth="1"/>
    <col min="22" max="22" width="12.140625" style="111" customWidth="1"/>
    <col min="23" max="16384" width="9.140625" style="111" customWidth="1"/>
  </cols>
  <sheetData>
    <row r="1" ht="15" thickBot="1">
      <c r="A1" s="112" t="s">
        <v>70</v>
      </c>
    </row>
    <row r="2" spans="1:22" ht="15" thickBot="1">
      <c r="A2" s="116" t="s">
        <v>10</v>
      </c>
      <c r="B2" s="118" t="s">
        <v>1</v>
      </c>
      <c r="C2" s="118" t="s">
        <v>3</v>
      </c>
      <c r="D2" s="118" t="s">
        <v>4</v>
      </c>
      <c r="E2" s="118" t="s">
        <v>8</v>
      </c>
      <c r="F2" s="118" t="s">
        <v>9</v>
      </c>
      <c r="G2" s="118" t="s">
        <v>11</v>
      </c>
      <c r="H2" s="118" t="s">
        <v>12</v>
      </c>
      <c r="I2" s="118" t="s">
        <v>13</v>
      </c>
      <c r="J2" s="118" t="s">
        <v>14</v>
      </c>
      <c r="K2" s="118" t="s">
        <v>15</v>
      </c>
      <c r="L2" s="118" t="s">
        <v>16</v>
      </c>
      <c r="M2" s="118" t="s">
        <v>17</v>
      </c>
      <c r="N2" s="118" t="s">
        <v>18</v>
      </c>
      <c r="O2" s="118" t="s">
        <v>19</v>
      </c>
      <c r="P2" s="118" t="s">
        <v>20</v>
      </c>
      <c r="Q2" s="118" t="s">
        <v>21</v>
      </c>
      <c r="R2" s="118" t="s">
        <v>22</v>
      </c>
      <c r="S2" s="118" t="s">
        <v>23</v>
      </c>
      <c r="T2" s="116" t="s">
        <v>24</v>
      </c>
      <c r="U2" s="110" t="s">
        <v>25</v>
      </c>
      <c r="V2" s="110" t="s">
        <v>71</v>
      </c>
    </row>
    <row r="3" spans="1:22" ht="15" thickBot="1">
      <c r="A3" s="117" t="s">
        <v>0</v>
      </c>
      <c r="B3" s="111">
        <v>571</v>
      </c>
      <c r="C3" s="111">
        <v>561</v>
      </c>
      <c r="D3" s="111">
        <v>542</v>
      </c>
      <c r="E3" s="111">
        <v>592</v>
      </c>
      <c r="F3" s="111">
        <v>561</v>
      </c>
      <c r="G3" s="111">
        <v>572</v>
      </c>
      <c r="H3" s="111">
        <v>552</v>
      </c>
      <c r="I3" s="111">
        <v>576</v>
      </c>
      <c r="J3" s="111">
        <v>547</v>
      </c>
      <c r="K3" s="111">
        <v>595</v>
      </c>
      <c r="L3" s="111">
        <v>548</v>
      </c>
      <c r="M3" s="111">
        <v>561</v>
      </c>
      <c r="N3" s="111">
        <v>568</v>
      </c>
      <c r="O3" s="111">
        <v>513</v>
      </c>
      <c r="P3" s="111">
        <v>552</v>
      </c>
      <c r="Q3" s="111">
        <v>511</v>
      </c>
      <c r="R3" s="111">
        <v>563</v>
      </c>
      <c r="S3" s="111">
        <v>554</v>
      </c>
      <c r="T3" s="113">
        <f aca="true" t="shared" si="0" ref="T3:T11">SUM(B3:S3)</f>
        <v>10039</v>
      </c>
      <c r="U3" s="123">
        <v>18</v>
      </c>
      <c r="V3" s="164">
        <f>T3/18</f>
        <v>557.7222222222222</v>
      </c>
    </row>
    <row r="4" spans="1:22" ht="15" thickBot="1">
      <c r="A4" s="117" t="s">
        <v>33</v>
      </c>
      <c r="B4" s="111">
        <v>556</v>
      </c>
      <c r="C4" s="111">
        <v>559</v>
      </c>
      <c r="D4" s="111">
        <v>583</v>
      </c>
      <c r="G4" s="111">
        <v>556</v>
      </c>
      <c r="H4" s="111">
        <v>573</v>
      </c>
      <c r="I4" s="111">
        <v>556</v>
      </c>
      <c r="J4" s="111">
        <v>545</v>
      </c>
      <c r="K4" s="111">
        <v>550</v>
      </c>
      <c r="L4" s="111">
        <v>522</v>
      </c>
      <c r="N4" s="111">
        <v>576</v>
      </c>
      <c r="O4" s="111">
        <v>535</v>
      </c>
      <c r="P4" s="111">
        <v>582</v>
      </c>
      <c r="Q4" s="111">
        <v>548</v>
      </c>
      <c r="R4" s="111">
        <v>580</v>
      </c>
      <c r="S4" s="111">
        <v>567</v>
      </c>
      <c r="T4" s="113">
        <f t="shared" si="0"/>
        <v>8388</v>
      </c>
      <c r="U4" s="103">
        <v>15</v>
      </c>
      <c r="V4" s="122">
        <f aca="true" t="shared" si="1" ref="V4:V11">T4/U4</f>
        <v>559.2</v>
      </c>
    </row>
    <row r="5" spans="1:22" ht="15" thickBot="1">
      <c r="A5" s="117" t="s">
        <v>51</v>
      </c>
      <c r="B5" s="111">
        <v>378</v>
      </c>
      <c r="D5" s="111">
        <v>239</v>
      </c>
      <c r="E5" s="111">
        <v>551</v>
      </c>
      <c r="F5" s="111">
        <v>550</v>
      </c>
      <c r="G5" s="111">
        <v>552</v>
      </c>
      <c r="H5" s="111">
        <v>556</v>
      </c>
      <c r="I5" s="111">
        <v>567</v>
      </c>
      <c r="J5" s="111">
        <v>597</v>
      </c>
      <c r="K5" s="111">
        <v>537</v>
      </c>
      <c r="M5" s="111">
        <v>561</v>
      </c>
      <c r="N5" s="111">
        <v>582</v>
      </c>
      <c r="O5" s="111">
        <v>563</v>
      </c>
      <c r="P5" s="111">
        <v>570</v>
      </c>
      <c r="Q5" s="111">
        <v>540</v>
      </c>
      <c r="R5" s="111">
        <v>597</v>
      </c>
      <c r="S5" s="111">
        <v>564</v>
      </c>
      <c r="T5" s="113">
        <f t="shared" si="0"/>
        <v>8504</v>
      </c>
      <c r="U5" s="113">
        <v>15.25</v>
      </c>
      <c r="V5" s="165">
        <f t="shared" si="1"/>
        <v>557.639344262295</v>
      </c>
    </row>
    <row r="6" spans="1:22" ht="15" thickBot="1">
      <c r="A6" s="117" t="s">
        <v>5</v>
      </c>
      <c r="B6" s="111">
        <v>531</v>
      </c>
      <c r="C6" s="111">
        <v>562</v>
      </c>
      <c r="E6" s="111">
        <v>554</v>
      </c>
      <c r="F6" s="111">
        <v>552</v>
      </c>
      <c r="I6" s="111">
        <v>554</v>
      </c>
      <c r="J6" s="111">
        <v>531</v>
      </c>
      <c r="K6" s="111">
        <v>559</v>
      </c>
      <c r="L6" s="111">
        <v>548</v>
      </c>
      <c r="M6" s="111">
        <v>575</v>
      </c>
      <c r="N6" s="111">
        <v>571</v>
      </c>
      <c r="O6" s="111">
        <v>551</v>
      </c>
      <c r="Q6" s="111">
        <v>261</v>
      </c>
      <c r="R6" s="111">
        <v>553</v>
      </c>
      <c r="S6" s="111">
        <v>264</v>
      </c>
      <c r="T6" s="113">
        <f t="shared" si="0"/>
        <v>7166</v>
      </c>
      <c r="U6" s="113">
        <v>13</v>
      </c>
      <c r="V6" s="115">
        <f t="shared" si="1"/>
        <v>551.2307692307693</v>
      </c>
    </row>
    <row r="7" spans="1:22" ht="15" thickBot="1">
      <c r="A7" s="117" t="s">
        <v>31</v>
      </c>
      <c r="D7" s="111">
        <v>532</v>
      </c>
      <c r="E7" s="111">
        <v>565</v>
      </c>
      <c r="F7" s="111">
        <v>516</v>
      </c>
      <c r="G7" s="111">
        <v>529</v>
      </c>
      <c r="H7" s="111">
        <v>552</v>
      </c>
      <c r="I7" s="111">
        <v>547</v>
      </c>
      <c r="K7" s="111">
        <v>525</v>
      </c>
      <c r="L7" s="111">
        <v>548</v>
      </c>
      <c r="M7" s="111">
        <v>553</v>
      </c>
      <c r="P7" s="111">
        <v>521</v>
      </c>
      <c r="Q7" s="111">
        <v>260</v>
      </c>
      <c r="S7" s="111">
        <v>262</v>
      </c>
      <c r="T7" s="113">
        <f t="shared" si="0"/>
        <v>5910</v>
      </c>
      <c r="U7" s="113">
        <v>11</v>
      </c>
      <c r="V7" s="115">
        <f t="shared" si="1"/>
        <v>537.2727272727273</v>
      </c>
    </row>
    <row r="8" spans="1:22" ht="15" thickBot="1">
      <c r="A8" s="117" t="s">
        <v>2</v>
      </c>
      <c r="B8" s="111">
        <v>584</v>
      </c>
      <c r="C8" s="111">
        <v>565</v>
      </c>
      <c r="D8" s="111">
        <v>522</v>
      </c>
      <c r="E8" s="111">
        <v>523</v>
      </c>
      <c r="F8" s="111">
        <v>592</v>
      </c>
      <c r="G8" s="111">
        <v>579</v>
      </c>
      <c r="H8" s="111">
        <v>583</v>
      </c>
      <c r="K8" s="111">
        <v>549</v>
      </c>
      <c r="L8" s="111">
        <v>531</v>
      </c>
      <c r="M8" s="111">
        <v>555</v>
      </c>
      <c r="N8" s="111">
        <v>533</v>
      </c>
      <c r="O8" s="111">
        <v>573</v>
      </c>
      <c r="P8" s="111">
        <v>539</v>
      </c>
      <c r="Q8" s="111">
        <v>529</v>
      </c>
      <c r="R8" s="111">
        <v>579</v>
      </c>
      <c r="S8" s="111">
        <v>559</v>
      </c>
      <c r="T8" s="113">
        <f t="shared" si="0"/>
        <v>8895</v>
      </c>
      <c r="U8" s="113">
        <v>16</v>
      </c>
      <c r="V8" s="115">
        <f t="shared" si="1"/>
        <v>555.9375</v>
      </c>
    </row>
    <row r="9" spans="1:22" ht="15" thickBot="1">
      <c r="A9" s="117" t="s">
        <v>57</v>
      </c>
      <c r="B9" s="111">
        <v>148</v>
      </c>
      <c r="C9" s="111">
        <v>588</v>
      </c>
      <c r="D9" s="111">
        <v>536</v>
      </c>
      <c r="F9" s="111">
        <v>584</v>
      </c>
      <c r="G9" s="111">
        <v>606</v>
      </c>
      <c r="H9" s="111">
        <v>568</v>
      </c>
      <c r="I9" s="111">
        <v>571</v>
      </c>
      <c r="J9" s="111">
        <v>537</v>
      </c>
      <c r="L9" s="111">
        <v>529</v>
      </c>
      <c r="M9" s="111">
        <v>563</v>
      </c>
      <c r="N9" s="111">
        <v>541</v>
      </c>
      <c r="O9" s="111">
        <v>533</v>
      </c>
      <c r="P9" s="111">
        <v>521</v>
      </c>
      <c r="Q9" s="111">
        <v>548</v>
      </c>
      <c r="R9" s="111">
        <v>550</v>
      </c>
      <c r="S9" s="111">
        <v>564</v>
      </c>
      <c r="T9" s="113">
        <f t="shared" si="0"/>
        <v>8487</v>
      </c>
      <c r="U9" s="113">
        <v>15.25</v>
      </c>
      <c r="V9" s="115">
        <f t="shared" si="1"/>
        <v>556.5245901639345</v>
      </c>
    </row>
    <row r="10" spans="1:22" ht="15" thickBot="1">
      <c r="A10" s="117" t="s">
        <v>72</v>
      </c>
      <c r="B10" s="111">
        <v>395</v>
      </c>
      <c r="C10" s="111">
        <v>273</v>
      </c>
      <c r="D10" s="111">
        <v>252</v>
      </c>
      <c r="J10" s="111">
        <v>556</v>
      </c>
      <c r="T10" s="113">
        <f t="shared" si="0"/>
        <v>1476</v>
      </c>
      <c r="U10" s="113">
        <v>2.75</v>
      </c>
      <c r="V10" s="115">
        <f t="shared" si="1"/>
        <v>536.7272727272727</v>
      </c>
    </row>
    <row r="11" spans="1:22" ht="15" thickBot="1">
      <c r="A11" s="117" t="s">
        <v>30</v>
      </c>
      <c r="B11" s="111">
        <v>114</v>
      </c>
      <c r="C11" s="111">
        <v>259</v>
      </c>
      <c r="E11" s="111">
        <v>535</v>
      </c>
      <c r="T11" s="113">
        <f t="shared" si="0"/>
        <v>908</v>
      </c>
      <c r="U11" s="113">
        <v>1.75</v>
      </c>
      <c r="V11" s="166">
        <f t="shared" si="1"/>
        <v>518.8571428571429</v>
      </c>
    </row>
    <row r="12" spans="1:22" ht="15" thickBot="1">
      <c r="A12" s="114" t="s">
        <v>7</v>
      </c>
      <c r="B12" s="119">
        <f aca="true" t="shared" si="2" ref="B12:T12">SUM(B3:B11)</f>
        <v>3277</v>
      </c>
      <c r="C12" s="120">
        <f t="shared" si="2"/>
        <v>3367</v>
      </c>
      <c r="D12" s="120">
        <f t="shared" si="2"/>
        <v>3206</v>
      </c>
      <c r="E12" s="120">
        <f t="shared" si="2"/>
        <v>3320</v>
      </c>
      <c r="F12" s="120">
        <f t="shared" si="2"/>
        <v>3355</v>
      </c>
      <c r="G12" s="120">
        <f t="shared" si="2"/>
        <v>3394</v>
      </c>
      <c r="H12" s="120">
        <f t="shared" si="2"/>
        <v>3384</v>
      </c>
      <c r="I12" s="120">
        <f t="shared" si="2"/>
        <v>3371</v>
      </c>
      <c r="J12" s="120">
        <f t="shared" si="2"/>
        <v>3313</v>
      </c>
      <c r="K12" s="120">
        <f t="shared" si="2"/>
        <v>3315</v>
      </c>
      <c r="L12" s="120">
        <f t="shared" si="2"/>
        <v>3226</v>
      </c>
      <c r="M12" s="120">
        <f t="shared" si="2"/>
        <v>3368</v>
      </c>
      <c r="N12" s="120">
        <f t="shared" si="2"/>
        <v>3371</v>
      </c>
      <c r="O12" s="120">
        <f t="shared" si="2"/>
        <v>3268</v>
      </c>
      <c r="P12" s="120">
        <f t="shared" si="2"/>
        <v>3285</v>
      </c>
      <c r="Q12" s="120">
        <f t="shared" si="2"/>
        <v>3197</v>
      </c>
      <c r="R12" s="149">
        <f t="shared" si="2"/>
        <v>3422</v>
      </c>
      <c r="S12" s="121">
        <f t="shared" si="2"/>
        <v>3334</v>
      </c>
      <c r="T12" s="116">
        <f t="shared" si="2"/>
        <v>59773</v>
      </c>
      <c r="U12" s="116">
        <f>SUM(U3:U11)</f>
        <v>108</v>
      </c>
      <c r="V12" s="122">
        <f>T12/18</f>
        <v>3320.722222222222</v>
      </c>
    </row>
    <row r="14" ht="15" thickBot="1">
      <c r="A14" s="124" t="s">
        <v>73</v>
      </c>
    </row>
    <row r="15" spans="1:16" ht="15" thickBot="1">
      <c r="A15" s="116" t="s">
        <v>10</v>
      </c>
      <c r="B15" s="118" t="s">
        <v>1</v>
      </c>
      <c r="C15" s="118" t="s">
        <v>3</v>
      </c>
      <c r="D15" s="118" t="s">
        <v>4</v>
      </c>
      <c r="E15" s="118" t="s">
        <v>8</v>
      </c>
      <c r="F15" s="118" t="s">
        <v>9</v>
      </c>
      <c r="G15" s="118" t="s">
        <v>11</v>
      </c>
      <c r="H15" s="118" t="s">
        <v>12</v>
      </c>
      <c r="I15" s="118" t="s">
        <v>13</v>
      </c>
      <c r="J15" s="118" t="s">
        <v>14</v>
      </c>
      <c r="K15" s="118" t="s">
        <v>15</v>
      </c>
      <c r="L15" s="118" t="s">
        <v>16</v>
      </c>
      <c r="M15" s="118" t="s">
        <v>17</v>
      </c>
      <c r="N15" s="116" t="s">
        <v>24</v>
      </c>
      <c r="O15" s="110" t="s">
        <v>25</v>
      </c>
      <c r="P15" s="110" t="s">
        <v>71</v>
      </c>
    </row>
    <row r="16" spans="1:16" ht="15" thickBot="1">
      <c r="A16" s="117" t="s">
        <v>50</v>
      </c>
      <c r="B16" s="111">
        <v>586</v>
      </c>
      <c r="C16" s="128" t="s">
        <v>65</v>
      </c>
      <c r="D16" s="111">
        <v>507</v>
      </c>
      <c r="E16" s="111">
        <v>524</v>
      </c>
      <c r="F16" s="128" t="s">
        <v>65</v>
      </c>
      <c r="G16" s="111">
        <v>522</v>
      </c>
      <c r="H16" s="128" t="s">
        <v>65</v>
      </c>
      <c r="K16" s="128" t="s">
        <v>65</v>
      </c>
      <c r="L16" s="111">
        <v>525</v>
      </c>
      <c r="M16" s="111">
        <v>543</v>
      </c>
      <c r="N16" s="113">
        <f>SUM(B16:M16)</f>
        <v>3207</v>
      </c>
      <c r="O16" s="123">
        <v>6</v>
      </c>
      <c r="P16" s="164">
        <f>N16/O16</f>
        <v>534.5</v>
      </c>
    </row>
    <row r="17" spans="1:16" ht="15" thickBot="1">
      <c r="A17" s="117" t="s">
        <v>26</v>
      </c>
      <c r="B17" s="111">
        <v>511</v>
      </c>
      <c r="C17" s="128" t="s">
        <v>66</v>
      </c>
      <c r="D17" s="111">
        <v>519</v>
      </c>
      <c r="E17" s="111">
        <v>517</v>
      </c>
      <c r="F17" s="128" t="s">
        <v>66</v>
      </c>
      <c r="G17" s="111">
        <v>520</v>
      </c>
      <c r="H17" s="128" t="s">
        <v>66</v>
      </c>
      <c r="I17" s="111">
        <v>508</v>
      </c>
      <c r="J17" s="127">
        <v>522</v>
      </c>
      <c r="K17" s="128" t="s">
        <v>66</v>
      </c>
      <c r="N17" s="113">
        <f aca="true" t="shared" si="3" ref="N17:N29">SUM(B17:M17)</f>
        <v>3097</v>
      </c>
      <c r="O17" s="102">
        <v>6</v>
      </c>
      <c r="P17" s="115">
        <f aca="true" t="shared" si="4" ref="P17:P29">N17/O17</f>
        <v>516.1666666666666</v>
      </c>
    </row>
    <row r="18" spans="1:16" ht="15" thickBot="1">
      <c r="A18" s="117" t="s">
        <v>62</v>
      </c>
      <c r="B18" s="111">
        <v>557</v>
      </c>
      <c r="C18" s="128" t="s">
        <v>67</v>
      </c>
      <c r="D18" s="111">
        <v>508</v>
      </c>
      <c r="F18" s="128" t="s">
        <v>67</v>
      </c>
      <c r="G18" s="111">
        <v>518</v>
      </c>
      <c r="H18" s="128" t="s">
        <v>67</v>
      </c>
      <c r="I18" s="111">
        <v>519</v>
      </c>
      <c r="K18" s="128" t="s">
        <v>67</v>
      </c>
      <c r="M18" s="111">
        <v>494</v>
      </c>
      <c r="N18" s="113">
        <f t="shared" si="3"/>
        <v>2596</v>
      </c>
      <c r="O18" s="113">
        <v>5</v>
      </c>
      <c r="P18" s="115">
        <f t="shared" si="4"/>
        <v>519.2</v>
      </c>
    </row>
    <row r="19" spans="1:16" ht="15" thickBot="1">
      <c r="A19" s="117" t="s">
        <v>27</v>
      </c>
      <c r="C19" s="128" t="s">
        <v>68</v>
      </c>
      <c r="D19" s="111">
        <v>526</v>
      </c>
      <c r="E19" s="111">
        <v>548</v>
      </c>
      <c r="F19" s="128" t="s">
        <v>68</v>
      </c>
      <c r="G19" s="111">
        <v>502</v>
      </c>
      <c r="H19" s="128" t="s">
        <v>68</v>
      </c>
      <c r="I19" s="111">
        <v>556</v>
      </c>
      <c r="K19" s="128" t="s">
        <v>68</v>
      </c>
      <c r="L19" s="111">
        <v>504</v>
      </c>
      <c r="M19" s="111">
        <v>492</v>
      </c>
      <c r="N19" s="113">
        <f t="shared" si="3"/>
        <v>3128</v>
      </c>
      <c r="O19" s="102">
        <v>6</v>
      </c>
      <c r="P19" s="115">
        <f t="shared" si="4"/>
        <v>521.3333333333334</v>
      </c>
    </row>
    <row r="20" spans="1:16" ht="15" thickBot="1">
      <c r="A20" s="117" t="s">
        <v>28</v>
      </c>
      <c r="B20" s="111">
        <v>497</v>
      </c>
      <c r="C20" s="128" t="s">
        <v>69</v>
      </c>
      <c r="F20" s="128" t="s">
        <v>69</v>
      </c>
      <c r="H20" s="128" t="s">
        <v>69</v>
      </c>
      <c r="K20" s="128" t="s">
        <v>69</v>
      </c>
      <c r="L20" s="111">
        <v>501</v>
      </c>
      <c r="N20" s="113">
        <f t="shared" si="3"/>
        <v>998</v>
      </c>
      <c r="O20" s="113">
        <v>2</v>
      </c>
      <c r="P20" s="115">
        <f t="shared" si="4"/>
        <v>499</v>
      </c>
    </row>
    <row r="21" spans="1:16" ht="15" thickBot="1">
      <c r="A21" s="117" t="s">
        <v>34</v>
      </c>
      <c r="C21" s="128" t="s">
        <v>67</v>
      </c>
      <c r="E21" s="111">
        <v>516</v>
      </c>
      <c r="F21" s="128" t="s">
        <v>67</v>
      </c>
      <c r="H21" s="128" t="s">
        <v>67</v>
      </c>
      <c r="I21" s="111">
        <v>526</v>
      </c>
      <c r="K21" s="128" t="s">
        <v>67</v>
      </c>
      <c r="N21" s="113">
        <f t="shared" si="3"/>
        <v>1042</v>
      </c>
      <c r="O21" s="103">
        <v>2</v>
      </c>
      <c r="P21" s="115">
        <f t="shared" si="4"/>
        <v>521</v>
      </c>
    </row>
    <row r="22" spans="1:16" ht="15" thickBot="1">
      <c r="A22" s="117" t="s">
        <v>36</v>
      </c>
      <c r="C22" s="126"/>
      <c r="F22" s="126"/>
      <c r="H22" s="126"/>
      <c r="I22" s="111">
        <v>548</v>
      </c>
      <c r="J22" s="111">
        <v>528</v>
      </c>
      <c r="K22" s="126"/>
      <c r="L22" s="111">
        <v>540</v>
      </c>
      <c r="M22" s="111">
        <v>529</v>
      </c>
      <c r="N22" s="113">
        <f t="shared" si="3"/>
        <v>2145</v>
      </c>
      <c r="O22" s="113">
        <v>4</v>
      </c>
      <c r="P22" s="115">
        <f t="shared" si="4"/>
        <v>536.25</v>
      </c>
    </row>
    <row r="23" spans="1:16" ht="15" thickBot="1">
      <c r="A23" s="117" t="s">
        <v>72</v>
      </c>
      <c r="B23" s="111">
        <v>545</v>
      </c>
      <c r="C23" s="128" t="s">
        <v>65</v>
      </c>
      <c r="E23" s="111">
        <v>520</v>
      </c>
      <c r="F23" s="128" t="s">
        <v>65</v>
      </c>
      <c r="H23" s="128" t="s">
        <v>65</v>
      </c>
      <c r="K23" s="128" t="s">
        <v>65</v>
      </c>
      <c r="N23" s="113">
        <f t="shared" si="3"/>
        <v>1065</v>
      </c>
      <c r="O23" s="113">
        <v>2</v>
      </c>
      <c r="P23" s="115">
        <f t="shared" si="4"/>
        <v>532.5</v>
      </c>
    </row>
    <row r="24" spans="1:16" ht="15" thickBot="1">
      <c r="A24" s="117" t="s">
        <v>6</v>
      </c>
      <c r="B24" s="111">
        <v>554</v>
      </c>
      <c r="C24" s="128" t="s">
        <v>66</v>
      </c>
      <c r="D24" s="111">
        <v>494</v>
      </c>
      <c r="F24" s="128" t="s">
        <v>66</v>
      </c>
      <c r="G24" s="111">
        <v>544</v>
      </c>
      <c r="H24" s="128" t="s">
        <v>66</v>
      </c>
      <c r="J24" s="111">
        <v>560</v>
      </c>
      <c r="K24" s="128" t="s">
        <v>66</v>
      </c>
      <c r="M24" s="111">
        <v>563</v>
      </c>
      <c r="N24" s="113">
        <f t="shared" si="3"/>
        <v>2715</v>
      </c>
      <c r="O24" s="113">
        <v>5</v>
      </c>
      <c r="P24" s="164">
        <f t="shared" si="4"/>
        <v>543</v>
      </c>
    </row>
    <row r="25" spans="1:16" ht="15" thickBot="1">
      <c r="A25" s="117" t="s">
        <v>31</v>
      </c>
      <c r="C25" s="128" t="s">
        <v>67</v>
      </c>
      <c r="F25" s="128" t="s">
        <v>67</v>
      </c>
      <c r="H25" s="128" t="s">
        <v>67</v>
      </c>
      <c r="I25" s="111">
        <v>547</v>
      </c>
      <c r="J25" s="111">
        <v>613</v>
      </c>
      <c r="K25" s="128" t="s">
        <v>67</v>
      </c>
      <c r="M25" s="111">
        <v>520</v>
      </c>
      <c r="N25" s="113">
        <f t="shared" si="3"/>
        <v>1680</v>
      </c>
      <c r="O25" s="113">
        <v>3</v>
      </c>
      <c r="P25" s="122">
        <f t="shared" si="4"/>
        <v>560</v>
      </c>
    </row>
    <row r="26" spans="1:16" ht="15" thickBot="1">
      <c r="A26" s="117" t="s">
        <v>35</v>
      </c>
      <c r="C26" s="128" t="s">
        <v>68</v>
      </c>
      <c r="E26" s="111">
        <v>508</v>
      </c>
      <c r="F26" s="128" t="s">
        <v>68</v>
      </c>
      <c r="G26" s="111">
        <v>484</v>
      </c>
      <c r="H26" s="128" t="s">
        <v>68</v>
      </c>
      <c r="K26" s="128" t="s">
        <v>68</v>
      </c>
      <c r="N26" s="113">
        <f t="shared" si="3"/>
        <v>992</v>
      </c>
      <c r="O26" s="113">
        <v>2</v>
      </c>
      <c r="P26" s="115">
        <f t="shared" si="4"/>
        <v>496</v>
      </c>
    </row>
    <row r="27" spans="1:16" ht="15" thickBot="1">
      <c r="A27" s="117" t="s">
        <v>47</v>
      </c>
      <c r="C27" s="128" t="s">
        <v>69</v>
      </c>
      <c r="F27" s="128" t="s">
        <v>69</v>
      </c>
      <c r="H27" s="128" t="s">
        <v>69</v>
      </c>
      <c r="J27" s="111">
        <v>532</v>
      </c>
      <c r="K27" s="128" t="s">
        <v>69</v>
      </c>
      <c r="L27" s="111">
        <v>479</v>
      </c>
      <c r="N27" s="113">
        <f t="shared" si="3"/>
        <v>1011</v>
      </c>
      <c r="O27" s="113">
        <v>2</v>
      </c>
      <c r="P27" s="115">
        <f t="shared" si="4"/>
        <v>505.5</v>
      </c>
    </row>
    <row r="28" spans="1:16" ht="15" thickBot="1">
      <c r="A28" s="117" t="s">
        <v>32</v>
      </c>
      <c r="C28" s="128" t="s">
        <v>67</v>
      </c>
      <c r="F28" s="128" t="s">
        <v>67</v>
      </c>
      <c r="H28" s="128" t="s">
        <v>67</v>
      </c>
      <c r="K28" s="128" t="s">
        <v>67</v>
      </c>
      <c r="L28" s="111">
        <v>533</v>
      </c>
      <c r="N28" s="113">
        <f t="shared" si="3"/>
        <v>533</v>
      </c>
      <c r="O28" s="113">
        <v>1</v>
      </c>
      <c r="P28" s="115">
        <f t="shared" si="4"/>
        <v>533</v>
      </c>
    </row>
    <row r="29" spans="1:16" ht="15" thickBot="1">
      <c r="A29" s="117" t="s">
        <v>29</v>
      </c>
      <c r="C29" s="126"/>
      <c r="D29" s="111">
        <v>489</v>
      </c>
      <c r="F29" s="126"/>
      <c r="H29" s="126"/>
      <c r="J29" s="111">
        <v>512</v>
      </c>
      <c r="K29" s="126"/>
      <c r="N29" s="113">
        <f t="shared" si="3"/>
        <v>1001</v>
      </c>
      <c r="O29" s="113">
        <v>2</v>
      </c>
      <c r="P29" s="115">
        <f t="shared" si="4"/>
        <v>500.5</v>
      </c>
    </row>
    <row r="30" spans="1:16" ht="15" thickBot="1">
      <c r="A30" s="116" t="s">
        <v>7</v>
      </c>
      <c r="B30" s="119">
        <f aca="true" t="shared" si="5" ref="B30:O30">SUM(B16:B29)</f>
        <v>3250</v>
      </c>
      <c r="C30" s="120">
        <f t="shared" si="5"/>
        <v>0</v>
      </c>
      <c r="D30" s="120">
        <f t="shared" si="5"/>
        <v>3043</v>
      </c>
      <c r="E30" s="120">
        <f t="shared" si="5"/>
        <v>3133</v>
      </c>
      <c r="F30" s="120">
        <f t="shared" si="5"/>
        <v>0</v>
      </c>
      <c r="G30" s="120">
        <f t="shared" si="5"/>
        <v>3090</v>
      </c>
      <c r="H30" s="120">
        <f t="shared" si="5"/>
        <v>0</v>
      </c>
      <c r="I30" s="120">
        <f t="shared" si="5"/>
        <v>3204</v>
      </c>
      <c r="J30" s="120">
        <f t="shared" si="5"/>
        <v>3267</v>
      </c>
      <c r="K30" s="120">
        <f t="shared" si="5"/>
        <v>0</v>
      </c>
      <c r="L30" s="120">
        <f t="shared" si="5"/>
        <v>3082</v>
      </c>
      <c r="M30" s="125">
        <f t="shared" si="5"/>
        <v>3141</v>
      </c>
      <c r="N30" s="116">
        <f t="shared" si="5"/>
        <v>25210</v>
      </c>
      <c r="O30" s="116">
        <f t="shared" si="5"/>
        <v>48</v>
      </c>
      <c r="P30" s="122">
        <f>N30/8</f>
        <v>3151.25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9"/>
  <sheetViews>
    <sheetView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18.8515625" style="111" bestFit="1" customWidth="1"/>
    <col min="2" max="14" width="9.140625" style="111" customWidth="1"/>
    <col min="15" max="15" width="11.00390625" style="111" customWidth="1"/>
    <col min="16" max="16" width="11.28125" style="111" customWidth="1"/>
    <col min="17" max="19" width="9.140625" style="111" customWidth="1"/>
    <col min="20" max="21" width="12.421875" style="111" customWidth="1"/>
    <col min="22" max="22" width="12.140625" style="111" customWidth="1"/>
    <col min="23" max="16384" width="9.140625" style="111" customWidth="1"/>
  </cols>
  <sheetData>
    <row r="1" ht="15" thickBot="1">
      <c r="A1" s="112" t="s">
        <v>80</v>
      </c>
    </row>
    <row r="2" spans="1:22" ht="15" thickBot="1">
      <c r="A2" s="116" t="s">
        <v>10</v>
      </c>
      <c r="B2" s="118" t="s">
        <v>1</v>
      </c>
      <c r="C2" s="118" t="s">
        <v>3</v>
      </c>
      <c r="D2" s="118" t="s">
        <v>4</v>
      </c>
      <c r="E2" s="118" t="s">
        <v>8</v>
      </c>
      <c r="F2" s="118" t="s">
        <v>9</v>
      </c>
      <c r="G2" s="118" t="s">
        <v>11</v>
      </c>
      <c r="H2" s="118" t="s">
        <v>12</v>
      </c>
      <c r="I2" s="118" t="s">
        <v>13</v>
      </c>
      <c r="J2" s="118" t="s">
        <v>14</v>
      </c>
      <c r="K2" s="118" t="s">
        <v>15</v>
      </c>
      <c r="L2" s="118" t="s">
        <v>16</v>
      </c>
      <c r="M2" s="118" t="s">
        <v>17</v>
      </c>
      <c r="N2" s="118" t="s">
        <v>18</v>
      </c>
      <c r="O2" s="118" t="s">
        <v>19</v>
      </c>
      <c r="P2" s="118" t="s">
        <v>20</v>
      </c>
      <c r="Q2" s="118" t="s">
        <v>21</v>
      </c>
      <c r="R2" s="118" t="s">
        <v>22</v>
      </c>
      <c r="S2" s="118" t="s">
        <v>23</v>
      </c>
      <c r="T2" s="116" t="s">
        <v>24</v>
      </c>
      <c r="U2" s="110" t="s">
        <v>25</v>
      </c>
      <c r="V2" s="110" t="s">
        <v>71</v>
      </c>
    </row>
    <row r="3" spans="1:22" ht="15" thickBot="1">
      <c r="A3" s="117" t="s">
        <v>0</v>
      </c>
      <c r="B3" s="111">
        <v>552</v>
      </c>
      <c r="C3" s="111">
        <v>594</v>
      </c>
      <c r="D3" s="111">
        <v>597</v>
      </c>
      <c r="E3" s="111">
        <v>562</v>
      </c>
      <c r="F3" s="111">
        <v>536</v>
      </c>
      <c r="G3" s="111">
        <v>583</v>
      </c>
      <c r="H3" s="111">
        <v>545</v>
      </c>
      <c r="I3" s="111">
        <v>548</v>
      </c>
      <c r="J3" s="111">
        <v>548</v>
      </c>
      <c r="K3" s="111">
        <v>562</v>
      </c>
      <c r="L3" s="111">
        <v>611</v>
      </c>
      <c r="M3" s="111">
        <v>553</v>
      </c>
      <c r="N3" s="111">
        <v>587</v>
      </c>
      <c r="O3" s="111">
        <v>556</v>
      </c>
      <c r="P3" s="111">
        <v>574</v>
      </c>
      <c r="Q3" s="111">
        <v>562</v>
      </c>
      <c r="R3" s="111">
        <v>588</v>
      </c>
      <c r="S3" s="111">
        <v>529</v>
      </c>
      <c r="T3" s="113">
        <f>SUM(B3:S3)</f>
        <v>10187</v>
      </c>
      <c r="U3" s="123">
        <v>18</v>
      </c>
      <c r="V3" s="122">
        <f>T3/18</f>
        <v>565.9444444444445</v>
      </c>
    </row>
    <row r="4" spans="1:22" ht="15" thickBot="1">
      <c r="A4" s="117" t="s">
        <v>50</v>
      </c>
      <c r="B4" s="111">
        <v>588</v>
      </c>
      <c r="C4" s="111">
        <v>541</v>
      </c>
      <c r="D4" s="111">
        <v>251</v>
      </c>
      <c r="E4" s="111">
        <v>511</v>
      </c>
      <c r="F4" s="111">
        <v>251</v>
      </c>
      <c r="G4" s="111">
        <v>445</v>
      </c>
      <c r="H4" s="111">
        <v>114</v>
      </c>
      <c r="I4" s="111">
        <v>512</v>
      </c>
      <c r="J4" s="111">
        <v>408</v>
      </c>
      <c r="M4" s="111">
        <v>252</v>
      </c>
      <c r="Q4" s="111">
        <v>238</v>
      </c>
      <c r="T4" s="113">
        <f aca="true" t="shared" si="0" ref="T4:T14">SUM(B4:S4)</f>
        <v>4111</v>
      </c>
      <c r="U4" s="113">
        <v>7.75</v>
      </c>
      <c r="V4" s="115">
        <f>T4/U4</f>
        <v>530.4516129032259</v>
      </c>
    </row>
    <row r="5" spans="1:22" ht="15" thickBot="1">
      <c r="A5" s="117" t="s">
        <v>2</v>
      </c>
      <c r="B5" s="111">
        <v>545</v>
      </c>
      <c r="D5" s="111">
        <v>571</v>
      </c>
      <c r="E5" s="111">
        <v>551</v>
      </c>
      <c r="F5" s="111">
        <v>563</v>
      </c>
      <c r="G5" s="111">
        <v>524</v>
      </c>
      <c r="H5" s="111">
        <v>577</v>
      </c>
      <c r="I5" s="111">
        <v>539</v>
      </c>
      <c r="J5" s="111">
        <v>581</v>
      </c>
      <c r="K5" s="111">
        <v>523</v>
      </c>
      <c r="L5" s="111">
        <v>559</v>
      </c>
      <c r="M5" s="111">
        <v>503</v>
      </c>
      <c r="N5" s="111">
        <v>531</v>
      </c>
      <c r="O5" s="111">
        <v>540</v>
      </c>
      <c r="P5" s="111">
        <v>525</v>
      </c>
      <c r="R5" s="111">
        <v>576</v>
      </c>
      <c r="S5" s="111">
        <v>528</v>
      </c>
      <c r="T5" s="113">
        <f t="shared" si="0"/>
        <v>8736</v>
      </c>
      <c r="U5" s="113">
        <v>16</v>
      </c>
      <c r="V5" s="115">
        <f aca="true" t="shared" si="1" ref="V5:V13">T5/U5</f>
        <v>546</v>
      </c>
    </row>
    <row r="6" spans="1:22" ht="15" thickBot="1">
      <c r="A6" s="117" t="s">
        <v>57</v>
      </c>
      <c r="B6" s="111">
        <v>525</v>
      </c>
      <c r="C6" s="111">
        <v>523</v>
      </c>
      <c r="F6" s="111">
        <v>269</v>
      </c>
      <c r="G6" s="111">
        <v>515</v>
      </c>
      <c r="H6" s="111">
        <v>547</v>
      </c>
      <c r="I6" s="111">
        <v>253</v>
      </c>
      <c r="L6" s="111">
        <v>546</v>
      </c>
      <c r="M6" s="111">
        <v>535</v>
      </c>
      <c r="N6" s="111">
        <v>573</v>
      </c>
      <c r="O6" s="111">
        <v>555</v>
      </c>
      <c r="P6" s="111">
        <v>526</v>
      </c>
      <c r="Q6" s="111">
        <v>521</v>
      </c>
      <c r="R6" s="111">
        <v>557</v>
      </c>
      <c r="S6" s="111">
        <v>528</v>
      </c>
      <c r="T6" s="113">
        <f t="shared" si="0"/>
        <v>6973</v>
      </c>
      <c r="U6" s="113">
        <v>13</v>
      </c>
      <c r="V6" s="115">
        <f t="shared" si="1"/>
        <v>536.3846153846154</v>
      </c>
    </row>
    <row r="7" spans="1:22" ht="15" thickBot="1">
      <c r="A7" s="117" t="s">
        <v>74</v>
      </c>
      <c r="B7" s="111">
        <v>546</v>
      </c>
      <c r="C7" s="111">
        <v>257</v>
      </c>
      <c r="D7" s="111">
        <v>520</v>
      </c>
      <c r="E7" s="111">
        <v>105</v>
      </c>
      <c r="F7" s="111">
        <v>509</v>
      </c>
      <c r="H7" s="111">
        <v>408</v>
      </c>
      <c r="J7" s="111">
        <v>548</v>
      </c>
      <c r="K7" s="111">
        <v>554</v>
      </c>
      <c r="M7" s="111">
        <v>519</v>
      </c>
      <c r="N7" s="111">
        <v>523</v>
      </c>
      <c r="O7" s="111">
        <v>247</v>
      </c>
      <c r="Q7" s="111">
        <v>230</v>
      </c>
      <c r="T7" s="113">
        <f t="shared" si="0"/>
        <v>4966</v>
      </c>
      <c r="U7" s="113">
        <v>9.25</v>
      </c>
      <c r="V7" s="115">
        <f t="shared" si="1"/>
        <v>536.8648648648649</v>
      </c>
    </row>
    <row r="8" spans="1:22" ht="15" thickBot="1">
      <c r="A8" s="117" t="s">
        <v>75</v>
      </c>
      <c r="B8" s="111">
        <v>559</v>
      </c>
      <c r="C8" s="111">
        <v>562</v>
      </c>
      <c r="D8" s="111">
        <v>588</v>
      </c>
      <c r="E8" s="111">
        <v>548</v>
      </c>
      <c r="F8" s="111">
        <v>577</v>
      </c>
      <c r="G8" s="111">
        <v>533</v>
      </c>
      <c r="H8" s="111">
        <v>505</v>
      </c>
      <c r="I8" s="111">
        <v>542</v>
      </c>
      <c r="J8" s="111">
        <v>588</v>
      </c>
      <c r="K8" s="111">
        <v>554</v>
      </c>
      <c r="L8" s="111">
        <v>555</v>
      </c>
      <c r="M8" s="111">
        <v>523</v>
      </c>
      <c r="N8" s="111">
        <v>555</v>
      </c>
      <c r="O8" s="111">
        <v>557</v>
      </c>
      <c r="P8" s="111">
        <v>544</v>
      </c>
      <c r="Q8" s="111">
        <v>527</v>
      </c>
      <c r="R8" s="111">
        <v>608</v>
      </c>
      <c r="S8" s="111">
        <v>535</v>
      </c>
      <c r="T8" s="113">
        <f t="shared" si="0"/>
        <v>9960</v>
      </c>
      <c r="U8" s="102">
        <v>18</v>
      </c>
      <c r="V8" s="115">
        <f t="shared" si="1"/>
        <v>553.3333333333334</v>
      </c>
    </row>
    <row r="9" spans="1:22" ht="15" thickBot="1">
      <c r="A9" s="117" t="s">
        <v>5</v>
      </c>
      <c r="C9" s="111">
        <v>550</v>
      </c>
      <c r="D9" s="111">
        <v>553</v>
      </c>
      <c r="E9" s="111">
        <v>529</v>
      </c>
      <c r="F9" s="111">
        <v>550</v>
      </c>
      <c r="G9" s="111">
        <v>496</v>
      </c>
      <c r="H9" s="111">
        <v>534</v>
      </c>
      <c r="I9" s="111">
        <v>534</v>
      </c>
      <c r="J9" s="111">
        <v>567</v>
      </c>
      <c r="K9" s="111">
        <v>550</v>
      </c>
      <c r="L9" s="111">
        <v>536</v>
      </c>
      <c r="O9" s="111">
        <v>268</v>
      </c>
      <c r="P9" s="111">
        <v>545</v>
      </c>
      <c r="Q9" s="111">
        <v>507</v>
      </c>
      <c r="R9" s="111">
        <v>533</v>
      </c>
      <c r="S9" s="111">
        <v>555</v>
      </c>
      <c r="T9" s="113">
        <f t="shared" si="0"/>
        <v>7807</v>
      </c>
      <c r="U9" s="113">
        <v>14.5</v>
      </c>
      <c r="V9" s="115">
        <f t="shared" si="1"/>
        <v>538.4137931034483</v>
      </c>
    </row>
    <row r="10" spans="1:22" ht="15" thickBot="1">
      <c r="A10" s="117" t="s">
        <v>6</v>
      </c>
      <c r="C10" s="111">
        <v>240</v>
      </c>
      <c r="D10" s="111">
        <v>247</v>
      </c>
      <c r="E10" s="111">
        <v>384</v>
      </c>
      <c r="J10" s="111">
        <v>109</v>
      </c>
      <c r="T10" s="113">
        <f t="shared" si="0"/>
        <v>980</v>
      </c>
      <c r="U10" s="113">
        <v>2</v>
      </c>
      <c r="V10" s="115">
        <f t="shared" si="1"/>
        <v>490</v>
      </c>
    </row>
    <row r="11" spans="1:22" ht="15" thickBot="1">
      <c r="A11" s="117" t="s">
        <v>76</v>
      </c>
      <c r="G11" s="111">
        <v>110</v>
      </c>
      <c r="I11" s="111">
        <v>258</v>
      </c>
      <c r="T11" s="113">
        <f t="shared" si="0"/>
        <v>368</v>
      </c>
      <c r="U11" s="113">
        <v>0.75</v>
      </c>
      <c r="V11" s="115">
        <f t="shared" si="1"/>
        <v>490.6666666666667</v>
      </c>
    </row>
    <row r="12" spans="1:22" ht="15" thickBot="1">
      <c r="A12" s="117" t="s">
        <v>51</v>
      </c>
      <c r="K12" s="111">
        <v>527</v>
      </c>
      <c r="L12" s="111">
        <v>569</v>
      </c>
      <c r="N12" s="111">
        <v>557</v>
      </c>
      <c r="O12" s="111">
        <v>602</v>
      </c>
      <c r="P12" s="111">
        <v>536</v>
      </c>
      <c r="Q12" s="111">
        <v>507</v>
      </c>
      <c r="R12" s="111">
        <v>619</v>
      </c>
      <c r="S12" s="111">
        <v>570</v>
      </c>
      <c r="T12" s="113">
        <f t="shared" si="0"/>
        <v>4487</v>
      </c>
      <c r="U12" s="113">
        <v>8</v>
      </c>
      <c r="V12" s="117">
        <f t="shared" si="1"/>
        <v>560.875</v>
      </c>
    </row>
    <row r="13" spans="1:22" ht="15" thickBot="1">
      <c r="A13" s="114" t="s">
        <v>77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>
        <v>231</v>
      </c>
      <c r="N13" s="157"/>
      <c r="O13" s="157"/>
      <c r="P13" s="157"/>
      <c r="Q13" s="157"/>
      <c r="R13" s="157"/>
      <c r="S13" s="157"/>
      <c r="T13" s="155">
        <f t="shared" si="0"/>
        <v>231</v>
      </c>
      <c r="U13" s="155">
        <v>0.5</v>
      </c>
      <c r="V13" s="116">
        <f t="shared" si="1"/>
        <v>462</v>
      </c>
    </row>
    <row r="14" spans="1:22" ht="15" thickBot="1">
      <c r="A14" s="114" t="s">
        <v>7</v>
      </c>
      <c r="B14" s="119">
        <f>SUM(B3:B13)</f>
        <v>3315</v>
      </c>
      <c r="C14" s="120">
        <f>SUM(C3:C13)</f>
        <v>3267</v>
      </c>
      <c r="D14" s="120">
        <f>SUM(D3:D13)</f>
        <v>3327</v>
      </c>
      <c r="E14" s="120">
        <f>SUM(E3:E12)</f>
        <v>3190</v>
      </c>
      <c r="F14" s="120">
        <f>SUM(F3:F12)</f>
        <v>3255</v>
      </c>
      <c r="G14" s="120">
        <f>SUM(G3:G13)</f>
        <v>3206</v>
      </c>
      <c r="H14" s="120">
        <f>SUM(H3:H11)</f>
        <v>3230</v>
      </c>
      <c r="I14" s="120">
        <f>SUM(I3:I11)</f>
        <v>3186</v>
      </c>
      <c r="J14" s="120">
        <f>SUM(J3:J13)</f>
        <v>3349</v>
      </c>
      <c r="K14" s="120">
        <f>SUM(K3:K12)</f>
        <v>3270</v>
      </c>
      <c r="L14" s="120">
        <f>SUM(L3:L13)</f>
        <v>3376</v>
      </c>
      <c r="M14" s="120">
        <f>SUM(M3:M13)</f>
        <v>3116</v>
      </c>
      <c r="N14" s="120">
        <f>SUM(N3:N12)</f>
        <v>3326</v>
      </c>
      <c r="O14" s="120">
        <f>SUM(O3:O13)</f>
        <v>3325</v>
      </c>
      <c r="P14" s="120">
        <f>SUM(P3:P12)</f>
        <v>3250</v>
      </c>
      <c r="Q14" s="120">
        <f>SUM(Q3:Q12)</f>
        <v>3092</v>
      </c>
      <c r="R14" s="149">
        <f>SUM(R3:R13)</f>
        <v>3481</v>
      </c>
      <c r="S14" s="121">
        <f>SUM(S3:S12)</f>
        <v>3245</v>
      </c>
      <c r="T14" s="114">
        <f t="shared" si="0"/>
        <v>58806</v>
      </c>
      <c r="U14" s="114"/>
      <c r="V14" s="122">
        <f>T14/18</f>
        <v>3267</v>
      </c>
    </row>
    <row r="16" ht="15" thickBot="1">
      <c r="A16" s="124" t="s">
        <v>81</v>
      </c>
    </row>
    <row r="17" spans="1:16" ht="15" thickBot="1">
      <c r="A17" s="116" t="s">
        <v>10</v>
      </c>
      <c r="B17" s="118" t="s">
        <v>1</v>
      </c>
      <c r="C17" s="118" t="s">
        <v>3</v>
      </c>
      <c r="D17" s="118" t="s">
        <v>4</v>
      </c>
      <c r="E17" s="118" t="s">
        <v>8</v>
      </c>
      <c r="F17" s="118" t="s">
        <v>9</v>
      </c>
      <c r="G17" s="118" t="s">
        <v>11</v>
      </c>
      <c r="H17" s="118" t="s">
        <v>12</v>
      </c>
      <c r="I17" s="118" t="s">
        <v>13</v>
      </c>
      <c r="J17" s="118" t="s">
        <v>14</v>
      </c>
      <c r="K17" s="118" t="s">
        <v>15</v>
      </c>
      <c r="L17" s="118" t="s">
        <v>16</v>
      </c>
      <c r="M17" s="118" t="s">
        <v>17</v>
      </c>
      <c r="N17" s="116" t="s">
        <v>24</v>
      </c>
      <c r="O17" s="110" t="s">
        <v>25</v>
      </c>
      <c r="P17" s="110" t="s">
        <v>71</v>
      </c>
    </row>
    <row r="18" spans="1:16" ht="15" thickBot="1">
      <c r="A18" s="117" t="s">
        <v>78</v>
      </c>
      <c r="B18" s="111">
        <v>554</v>
      </c>
      <c r="C18" s="111">
        <v>515</v>
      </c>
      <c r="D18" s="111">
        <v>505</v>
      </c>
      <c r="E18" s="111">
        <v>535</v>
      </c>
      <c r="F18" s="111">
        <v>565</v>
      </c>
      <c r="G18" s="111">
        <v>536</v>
      </c>
      <c r="H18" s="111">
        <v>535</v>
      </c>
      <c r="I18" s="111">
        <v>570</v>
      </c>
      <c r="K18" s="111">
        <v>523</v>
      </c>
      <c r="L18" s="111">
        <v>564</v>
      </c>
      <c r="M18" s="111">
        <v>550</v>
      </c>
      <c r="N18" s="113">
        <f>SUM(B18:M18)</f>
        <v>5952</v>
      </c>
      <c r="O18" s="135">
        <v>11</v>
      </c>
      <c r="P18" s="122">
        <f>N18/O18</f>
        <v>541.0909090909091</v>
      </c>
    </row>
    <row r="19" spans="1:16" ht="15" thickBot="1">
      <c r="A19" s="117" t="s">
        <v>26</v>
      </c>
      <c r="B19" s="111">
        <v>527</v>
      </c>
      <c r="C19" s="111">
        <v>512</v>
      </c>
      <c r="D19" s="111">
        <v>506</v>
      </c>
      <c r="E19" s="111">
        <v>499</v>
      </c>
      <c r="F19" s="111">
        <v>499</v>
      </c>
      <c r="G19" s="111">
        <v>504</v>
      </c>
      <c r="H19" s="111">
        <v>504</v>
      </c>
      <c r="I19" s="111">
        <v>562</v>
      </c>
      <c r="J19" s="111">
        <v>524</v>
      </c>
      <c r="K19" s="111">
        <v>530</v>
      </c>
      <c r="L19" s="111">
        <v>559</v>
      </c>
      <c r="M19" s="111">
        <v>511</v>
      </c>
      <c r="N19" s="113">
        <f aca="true" t="shared" si="2" ref="N19:N28">SUM(B19:M19)</f>
        <v>6237</v>
      </c>
      <c r="O19" s="102">
        <v>12</v>
      </c>
      <c r="P19" s="115">
        <f aca="true" t="shared" si="3" ref="P19:P28">N19/O19</f>
        <v>519.75</v>
      </c>
    </row>
    <row r="20" spans="1:16" ht="15" thickBot="1">
      <c r="A20" s="117" t="s">
        <v>62</v>
      </c>
      <c r="B20" s="111">
        <v>525</v>
      </c>
      <c r="D20" s="111">
        <v>552</v>
      </c>
      <c r="E20" s="111">
        <v>514</v>
      </c>
      <c r="F20" s="111">
        <v>527</v>
      </c>
      <c r="G20" s="111">
        <v>520</v>
      </c>
      <c r="J20" s="111">
        <v>559</v>
      </c>
      <c r="K20" s="111">
        <v>559</v>
      </c>
      <c r="L20" s="111">
        <v>517</v>
      </c>
      <c r="M20" s="111">
        <v>496</v>
      </c>
      <c r="N20" s="113">
        <f t="shared" si="2"/>
        <v>4769</v>
      </c>
      <c r="O20" s="113">
        <v>9</v>
      </c>
      <c r="P20" s="115">
        <f t="shared" si="3"/>
        <v>529.8888888888889</v>
      </c>
    </row>
    <row r="21" spans="1:16" ht="15" thickBot="1">
      <c r="A21" s="117" t="s">
        <v>27</v>
      </c>
      <c r="B21" s="111">
        <v>544</v>
      </c>
      <c r="C21" s="111">
        <v>498</v>
      </c>
      <c r="E21" s="111">
        <v>483</v>
      </c>
      <c r="F21" s="111">
        <v>470</v>
      </c>
      <c r="G21" s="111">
        <v>519</v>
      </c>
      <c r="H21" s="111">
        <v>578</v>
      </c>
      <c r="J21" s="111">
        <v>539</v>
      </c>
      <c r="M21" s="111">
        <v>547</v>
      </c>
      <c r="N21" s="113">
        <f t="shared" si="2"/>
        <v>4178</v>
      </c>
      <c r="O21" s="113">
        <v>8</v>
      </c>
      <c r="P21" s="115">
        <f t="shared" si="3"/>
        <v>522.25</v>
      </c>
    </row>
    <row r="22" spans="1:16" ht="15" thickBot="1">
      <c r="A22" s="117" t="s">
        <v>28</v>
      </c>
      <c r="B22" s="111">
        <v>531</v>
      </c>
      <c r="C22" s="111">
        <v>505</v>
      </c>
      <c r="D22" s="111">
        <v>525</v>
      </c>
      <c r="E22" s="111">
        <v>527</v>
      </c>
      <c r="F22" s="111">
        <v>504</v>
      </c>
      <c r="G22" s="111">
        <v>530</v>
      </c>
      <c r="I22" s="111">
        <v>523</v>
      </c>
      <c r="L22" s="111">
        <v>540</v>
      </c>
      <c r="M22" s="111">
        <v>527</v>
      </c>
      <c r="N22" s="113">
        <f t="shared" si="2"/>
        <v>4712</v>
      </c>
      <c r="O22" s="113">
        <v>9</v>
      </c>
      <c r="P22" s="115">
        <f t="shared" si="3"/>
        <v>523.5555555555555</v>
      </c>
    </row>
    <row r="23" spans="1:16" ht="15" thickBot="1">
      <c r="A23" s="117" t="s">
        <v>47</v>
      </c>
      <c r="B23" s="111">
        <v>498</v>
      </c>
      <c r="C23" s="111">
        <v>466</v>
      </c>
      <c r="E23" s="111">
        <v>508</v>
      </c>
      <c r="F23" s="111">
        <v>470</v>
      </c>
      <c r="N23" s="113">
        <f t="shared" si="2"/>
        <v>1942</v>
      </c>
      <c r="O23" s="103">
        <v>4</v>
      </c>
      <c r="P23" s="115">
        <f t="shared" si="3"/>
        <v>485.5</v>
      </c>
    </row>
    <row r="24" spans="1:16" ht="15" thickBot="1">
      <c r="A24" s="117" t="s">
        <v>79</v>
      </c>
      <c r="C24" s="111">
        <v>515</v>
      </c>
      <c r="H24" s="111">
        <v>562</v>
      </c>
      <c r="N24" s="113">
        <f t="shared" si="2"/>
        <v>1077</v>
      </c>
      <c r="O24" s="113">
        <v>2</v>
      </c>
      <c r="P24" s="115">
        <f t="shared" si="3"/>
        <v>538.5</v>
      </c>
    </row>
    <row r="25" spans="1:16" ht="15" thickBot="1">
      <c r="A25" s="117" t="s">
        <v>76</v>
      </c>
      <c r="D25" s="111">
        <v>536</v>
      </c>
      <c r="I25" s="111">
        <v>542</v>
      </c>
      <c r="J25" s="111">
        <v>503</v>
      </c>
      <c r="K25" s="111">
        <v>517</v>
      </c>
      <c r="L25" s="111">
        <v>522</v>
      </c>
      <c r="N25" s="113">
        <f t="shared" si="2"/>
        <v>2620</v>
      </c>
      <c r="O25" s="113">
        <v>5</v>
      </c>
      <c r="P25" s="115">
        <f t="shared" si="3"/>
        <v>524</v>
      </c>
    </row>
    <row r="26" spans="1:16" ht="15" thickBot="1">
      <c r="A26" s="117" t="s">
        <v>6</v>
      </c>
      <c r="D26" s="111">
        <v>559</v>
      </c>
      <c r="H26" s="111">
        <v>513</v>
      </c>
      <c r="I26" s="111">
        <v>511</v>
      </c>
      <c r="J26" s="111">
        <v>542</v>
      </c>
      <c r="K26" s="111">
        <v>507</v>
      </c>
      <c r="L26" s="111">
        <v>525</v>
      </c>
      <c r="N26" s="113">
        <f t="shared" si="2"/>
        <v>3157</v>
      </c>
      <c r="O26" s="113">
        <v>6</v>
      </c>
      <c r="P26" s="115">
        <f t="shared" si="3"/>
        <v>526.1666666666666</v>
      </c>
    </row>
    <row r="27" spans="1:16" ht="15" thickBot="1">
      <c r="A27" s="117" t="s">
        <v>29</v>
      </c>
      <c r="G27" s="111">
        <v>482</v>
      </c>
      <c r="I27" s="111">
        <v>488</v>
      </c>
      <c r="J27" s="111">
        <v>548</v>
      </c>
      <c r="K27" s="111">
        <v>492</v>
      </c>
      <c r="N27" s="113">
        <f t="shared" si="2"/>
        <v>2010</v>
      </c>
      <c r="O27" s="113">
        <v>4</v>
      </c>
      <c r="P27" s="115">
        <f t="shared" si="3"/>
        <v>502.5</v>
      </c>
    </row>
    <row r="28" spans="1:16" ht="15" thickBot="1">
      <c r="A28" s="117" t="s">
        <v>50</v>
      </c>
      <c r="B28" s="158"/>
      <c r="C28" s="158"/>
      <c r="D28" s="158"/>
      <c r="E28" s="158"/>
      <c r="F28" s="158"/>
      <c r="G28" s="158"/>
      <c r="H28" s="158">
        <v>493</v>
      </c>
      <c r="I28" s="158"/>
      <c r="J28" s="158"/>
      <c r="K28" s="158"/>
      <c r="L28" s="158"/>
      <c r="M28" s="158">
        <v>486</v>
      </c>
      <c r="N28" s="113">
        <f t="shared" si="2"/>
        <v>979</v>
      </c>
      <c r="O28" s="155">
        <v>2</v>
      </c>
      <c r="P28" s="115">
        <f t="shared" si="3"/>
        <v>489.5</v>
      </c>
    </row>
    <row r="29" spans="1:16" ht="15" thickBot="1">
      <c r="A29" s="116" t="s">
        <v>7</v>
      </c>
      <c r="B29" s="119">
        <f>SUM(B18:B28)</f>
        <v>3179</v>
      </c>
      <c r="C29" s="120">
        <f>SUM(C18:C28)</f>
        <v>3011</v>
      </c>
      <c r="D29" s="120">
        <f>SUM(D18:D28)</f>
        <v>3183</v>
      </c>
      <c r="E29" s="120">
        <f>SUM(E18:E27)</f>
        <v>3066</v>
      </c>
      <c r="F29" s="120">
        <f>SUM(F18:F28)</f>
        <v>3035</v>
      </c>
      <c r="G29" s="120">
        <f>SUM(G18:G27)</f>
        <v>3091</v>
      </c>
      <c r="H29" s="120">
        <f>SUM(H18:H28)</f>
        <v>3185</v>
      </c>
      <c r="I29" s="120">
        <f>SUM(I18:I28)</f>
        <v>3196</v>
      </c>
      <c r="J29" s="120">
        <f>SUM(J18:J28)</f>
        <v>3215</v>
      </c>
      <c r="K29" s="120">
        <f>SUM(K18:K27)</f>
        <v>3128</v>
      </c>
      <c r="L29" s="120">
        <f>SUM(L18:L28)</f>
        <v>3227</v>
      </c>
      <c r="M29" s="125">
        <f>SUM(M18:M28)</f>
        <v>3117</v>
      </c>
      <c r="N29" s="116">
        <f>SUM(N18:N28)</f>
        <v>37633</v>
      </c>
      <c r="O29" s="114"/>
      <c r="P29" s="122">
        <f>N29/12</f>
        <v>3136.0833333333335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8.8515625" style="111" customWidth="1"/>
    <col min="2" max="2" width="10.28125" style="111" customWidth="1"/>
    <col min="3" max="3" width="12.57421875" style="111" customWidth="1"/>
    <col min="4" max="4" width="10.28125" style="111" customWidth="1"/>
    <col min="5" max="12" width="9.140625" style="111" customWidth="1"/>
    <col min="13" max="13" width="11.421875" style="111" customWidth="1"/>
    <col min="14" max="14" width="9.140625" style="111" customWidth="1"/>
    <col min="15" max="15" width="11.00390625" style="111" customWidth="1"/>
    <col min="16" max="16" width="11.28125" style="111" customWidth="1"/>
    <col min="17" max="17" width="10.421875" style="111" customWidth="1"/>
    <col min="18" max="19" width="11.00390625" style="111" customWidth="1"/>
    <col min="20" max="21" width="12.421875" style="111" customWidth="1"/>
    <col min="22" max="22" width="11.7109375" style="111" customWidth="1"/>
    <col min="23" max="16384" width="9.140625" style="111" customWidth="1"/>
  </cols>
  <sheetData>
    <row r="1" spans="1:28" ht="15" thickBot="1">
      <c r="A1" s="112" t="s">
        <v>125</v>
      </c>
      <c r="U1" s="7"/>
      <c r="V1" s="272" t="s">
        <v>43</v>
      </c>
      <c r="W1" s="274" t="s">
        <v>42</v>
      </c>
      <c r="X1" s="275"/>
      <c r="Y1" s="7"/>
      <c r="Z1" s="7"/>
      <c r="AB1" s="112" t="s">
        <v>89</v>
      </c>
    </row>
    <row r="2" spans="1:28" ht="15" thickBot="1">
      <c r="A2" s="110" t="s">
        <v>10</v>
      </c>
      <c r="B2" s="44" t="s">
        <v>1</v>
      </c>
      <c r="C2" s="44" t="s">
        <v>3</v>
      </c>
      <c r="D2" s="43" t="s">
        <v>4</v>
      </c>
      <c r="E2" s="45" t="s">
        <v>8</v>
      </c>
      <c r="F2" s="43" t="s">
        <v>9</v>
      </c>
      <c r="G2" s="45" t="s">
        <v>11</v>
      </c>
      <c r="H2" s="43" t="s">
        <v>12</v>
      </c>
      <c r="I2" s="45" t="s">
        <v>13</v>
      </c>
      <c r="J2" s="43" t="s">
        <v>14</v>
      </c>
      <c r="K2" s="43" t="s">
        <v>15</v>
      </c>
      <c r="L2" s="43" t="s">
        <v>16</v>
      </c>
      <c r="M2" s="44" t="s">
        <v>17</v>
      </c>
      <c r="N2" s="43" t="s">
        <v>18</v>
      </c>
      <c r="O2" s="45" t="s">
        <v>19</v>
      </c>
      <c r="P2" s="43" t="s">
        <v>20</v>
      </c>
      <c r="Q2" s="45" t="s">
        <v>21</v>
      </c>
      <c r="R2" s="43" t="s">
        <v>22</v>
      </c>
      <c r="S2" s="44" t="s">
        <v>23</v>
      </c>
      <c r="T2" s="13" t="s">
        <v>24</v>
      </c>
      <c r="U2" s="15" t="s">
        <v>25</v>
      </c>
      <c r="V2" s="273"/>
      <c r="W2" s="46" t="s">
        <v>37</v>
      </c>
      <c r="X2" s="47" t="s">
        <v>38</v>
      </c>
      <c r="Y2" s="21" t="s">
        <v>40</v>
      </c>
      <c r="Z2" s="22" t="s">
        <v>41</v>
      </c>
      <c r="AB2" s="111">
        <v>18</v>
      </c>
    </row>
    <row r="3" spans="1:26" ht="15" thickBot="1">
      <c r="A3" s="207" t="s">
        <v>0</v>
      </c>
      <c r="B3" s="7">
        <v>586</v>
      </c>
      <c r="C3" s="7">
        <v>564</v>
      </c>
      <c r="D3" s="7">
        <v>564</v>
      </c>
      <c r="E3" s="7">
        <v>573</v>
      </c>
      <c r="F3" s="7">
        <v>565</v>
      </c>
      <c r="G3" s="7">
        <v>552</v>
      </c>
      <c r="H3" s="7">
        <v>559</v>
      </c>
      <c r="I3" s="7">
        <v>593</v>
      </c>
      <c r="J3" s="7">
        <v>542</v>
      </c>
      <c r="K3" s="7">
        <v>544</v>
      </c>
      <c r="L3" s="7">
        <v>527</v>
      </c>
      <c r="M3" s="7">
        <v>537</v>
      </c>
      <c r="N3" s="7"/>
      <c r="O3" s="7"/>
      <c r="P3" s="7"/>
      <c r="Q3" s="7"/>
      <c r="R3" s="7"/>
      <c r="S3" s="7"/>
      <c r="T3" s="258">
        <f>SUM(B3:S3)</f>
        <v>6706</v>
      </c>
      <c r="U3" s="250">
        <v>12</v>
      </c>
      <c r="V3" s="214">
        <f>T3/U3</f>
        <v>558.8333333333334</v>
      </c>
      <c r="W3" s="31">
        <f>(O3+B3+C3+E3+G3+I3+M3+Q3+S3)/Y3</f>
        <v>567.5</v>
      </c>
      <c r="X3" s="31">
        <f>(D3+F3+P3+H3+J3+K3+L3+N3+R3)/Z3</f>
        <v>550.1666666666666</v>
      </c>
      <c r="Y3" s="21">
        <v>6</v>
      </c>
      <c r="Z3" s="22">
        <v>6</v>
      </c>
    </row>
    <row r="4" spans="1:26" ht="15" thickBot="1">
      <c r="A4" s="208" t="s">
        <v>5</v>
      </c>
      <c r="B4" s="7">
        <v>536</v>
      </c>
      <c r="C4" s="187">
        <v>622</v>
      </c>
      <c r="D4" s="7">
        <v>529</v>
      </c>
      <c r="E4" s="7">
        <v>584</v>
      </c>
      <c r="F4" s="7">
        <v>413</v>
      </c>
      <c r="G4" s="7">
        <v>562</v>
      </c>
      <c r="H4" s="7">
        <v>544</v>
      </c>
      <c r="I4" s="204">
        <v>611</v>
      </c>
      <c r="J4" s="7">
        <v>539</v>
      </c>
      <c r="K4" s="7">
        <v>547</v>
      </c>
      <c r="L4" s="7">
        <v>531</v>
      </c>
      <c r="M4" s="7"/>
      <c r="N4" s="7">
        <v>526</v>
      </c>
      <c r="O4" s="7">
        <v>544</v>
      </c>
      <c r="P4" s="7">
        <v>587</v>
      </c>
      <c r="Q4" s="7">
        <v>556</v>
      </c>
      <c r="R4" s="7">
        <v>573</v>
      </c>
      <c r="S4" s="7">
        <v>559</v>
      </c>
      <c r="T4" s="57">
        <f aca="true" t="shared" si="0" ref="T4:T13">SUM(B4:S4)</f>
        <v>9363</v>
      </c>
      <c r="U4" s="245">
        <v>16.75</v>
      </c>
      <c r="V4" s="214">
        <f aca="true" t="shared" si="1" ref="V4:V13">T4/U4</f>
        <v>558.9850746268656</v>
      </c>
      <c r="W4" s="20">
        <f aca="true" t="shared" si="2" ref="W4:W11">(O4+B4+C4+E4+G4+I4+M4+Q4+S4)/Y4</f>
        <v>571.75</v>
      </c>
      <c r="X4" s="31">
        <f aca="true" t="shared" si="3" ref="X4:X11">(D4+F4+P4+H4+J4+K4+L4+N4+R4)/Z4</f>
        <v>547.3142857142857</v>
      </c>
      <c r="Y4" s="21">
        <v>8</v>
      </c>
      <c r="Z4" s="22">
        <v>8.75</v>
      </c>
    </row>
    <row r="5" spans="1:26" ht="15" thickBot="1">
      <c r="A5" s="208" t="s">
        <v>2</v>
      </c>
      <c r="B5" s="7">
        <v>566</v>
      </c>
      <c r="C5" s="7">
        <v>551</v>
      </c>
      <c r="D5" s="7">
        <v>557</v>
      </c>
      <c r="E5" s="7">
        <v>563</v>
      </c>
      <c r="F5" s="7">
        <v>575</v>
      </c>
      <c r="G5" s="7">
        <v>558</v>
      </c>
      <c r="H5" s="7">
        <v>576</v>
      </c>
      <c r="I5" s="7">
        <v>541</v>
      </c>
      <c r="J5" s="7">
        <v>584</v>
      </c>
      <c r="K5" s="7">
        <v>559</v>
      </c>
      <c r="L5" s="7">
        <v>566</v>
      </c>
      <c r="M5" s="7">
        <v>565</v>
      </c>
      <c r="N5" s="7">
        <v>553</v>
      </c>
      <c r="O5" s="7">
        <v>561</v>
      </c>
      <c r="P5" s="7">
        <v>575</v>
      </c>
      <c r="Q5" s="7"/>
      <c r="R5" s="7">
        <v>508</v>
      </c>
      <c r="S5" s="204">
        <v>616</v>
      </c>
      <c r="T5" s="57">
        <f t="shared" si="0"/>
        <v>9574</v>
      </c>
      <c r="U5" s="257">
        <v>17</v>
      </c>
      <c r="V5" s="175">
        <f t="shared" si="1"/>
        <v>563.1764705882352</v>
      </c>
      <c r="W5" s="31">
        <f t="shared" si="2"/>
        <v>565.125</v>
      </c>
      <c r="X5" s="20">
        <f t="shared" si="3"/>
        <v>561.4444444444445</v>
      </c>
      <c r="Y5" s="21">
        <v>8</v>
      </c>
      <c r="Z5" s="22">
        <v>9</v>
      </c>
    </row>
    <row r="6" spans="1:26" ht="15" thickBot="1">
      <c r="A6" s="208" t="s">
        <v>52</v>
      </c>
      <c r="B6" s="7">
        <v>367</v>
      </c>
      <c r="C6" s="7">
        <v>110</v>
      </c>
      <c r="D6" s="7"/>
      <c r="E6" s="7"/>
      <c r="F6" s="7"/>
      <c r="G6" s="7">
        <v>551</v>
      </c>
      <c r="H6" s="7"/>
      <c r="I6" s="7"/>
      <c r="J6" s="7"/>
      <c r="K6" s="7"/>
      <c r="L6" s="7">
        <v>260</v>
      </c>
      <c r="M6" s="7">
        <v>536</v>
      </c>
      <c r="N6" s="7">
        <v>550</v>
      </c>
      <c r="O6" s="7">
        <v>571</v>
      </c>
      <c r="P6" s="7">
        <v>243</v>
      </c>
      <c r="Q6" s="7"/>
      <c r="R6" s="7">
        <v>109</v>
      </c>
      <c r="S6" s="7"/>
      <c r="T6" s="57">
        <f t="shared" si="0"/>
        <v>3297</v>
      </c>
      <c r="U6" s="245">
        <v>6.25</v>
      </c>
      <c r="V6" s="214">
        <f t="shared" si="1"/>
        <v>527.52</v>
      </c>
      <c r="W6" s="31">
        <f t="shared" si="2"/>
        <v>533.75</v>
      </c>
      <c r="X6" s="31">
        <f t="shared" si="3"/>
        <v>516.4444444444445</v>
      </c>
      <c r="Y6" s="21">
        <v>4</v>
      </c>
      <c r="Z6" s="22">
        <v>2.25</v>
      </c>
    </row>
    <row r="7" spans="1:26" ht="15" thickBot="1">
      <c r="A7" s="208" t="s">
        <v>84</v>
      </c>
      <c r="B7" s="7">
        <v>563</v>
      </c>
      <c r="C7" s="7">
        <v>538</v>
      </c>
      <c r="D7" s="7">
        <v>524</v>
      </c>
      <c r="E7" s="7">
        <v>556</v>
      </c>
      <c r="F7" s="7">
        <v>556</v>
      </c>
      <c r="G7" s="7"/>
      <c r="H7" s="204">
        <v>607</v>
      </c>
      <c r="I7" s="7">
        <v>540</v>
      </c>
      <c r="J7" s="7">
        <v>540</v>
      </c>
      <c r="K7" s="7">
        <v>367</v>
      </c>
      <c r="L7" s="7">
        <v>256</v>
      </c>
      <c r="M7" s="7"/>
      <c r="N7" s="7">
        <v>526</v>
      </c>
      <c r="O7" s="7"/>
      <c r="P7" s="7"/>
      <c r="Q7" s="7"/>
      <c r="R7" s="7">
        <v>397</v>
      </c>
      <c r="S7" s="7">
        <v>296</v>
      </c>
      <c r="T7" s="57">
        <f t="shared" si="0"/>
        <v>6266</v>
      </c>
      <c r="U7" s="245">
        <v>11.5</v>
      </c>
      <c r="V7" s="214">
        <f t="shared" si="1"/>
        <v>544.8695652173913</v>
      </c>
      <c r="W7" s="31">
        <f t="shared" si="2"/>
        <v>554</v>
      </c>
      <c r="X7" s="31">
        <f>(D7+F7+P7+H7+J7+K7+L7+N7+R7)/Z7</f>
        <v>539</v>
      </c>
      <c r="Y7" s="21">
        <v>4.5</v>
      </c>
      <c r="Z7" s="22">
        <v>7</v>
      </c>
    </row>
    <row r="8" spans="1:26" ht="15" thickBot="1">
      <c r="A8" s="210" t="s">
        <v>100</v>
      </c>
      <c r="B8" s="7">
        <v>554</v>
      </c>
      <c r="C8" s="7">
        <v>543</v>
      </c>
      <c r="D8" s="7">
        <v>561</v>
      </c>
      <c r="E8" s="7">
        <v>527</v>
      </c>
      <c r="F8" s="7">
        <v>549</v>
      </c>
      <c r="G8" s="7"/>
      <c r="I8" s="7">
        <v>569</v>
      </c>
      <c r="J8" s="7">
        <v>559</v>
      </c>
      <c r="K8" s="7">
        <v>533</v>
      </c>
      <c r="L8" s="7">
        <v>564</v>
      </c>
      <c r="M8" s="7">
        <v>537</v>
      </c>
      <c r="N8" s="7"/>
      <c r="O8" s="7">
        <v>564</v>
      </c>
      <c r="P8" s="7">
        <v>561</v>
      </c>
      <c r="Q8" s="7">
        <v>571</v>
      </c>
      <c r="R8" s="7">
        <v>544</v>
      </c>
      <c r="S8" s="7">
        <v>529</v>
      </c>
      <c r="T8" s="57">
        <f t="shared" si="0"/>
        <v>8265</v>
      </c>
      <c r="U8" s="245">
        <v>15</v>
      </c>
      <c r="V8" s="214">
        <f t="shared" si="1"/>
        <v>551</v>
      </c>
      <c r="W8" s="31">
        <f t="shared" si="2"/>
        <v>549.25</v>
      </c>
      <c r="X8" s="31">
        <f>(D8+F8+P8+H8+J8+K8+L8+N8+R8)/Z8</f>
        <v>553</v>
      </c>
      <c r="Y8" s="21">
        <v>8</v>
      </c>
      <c r="Z8" s="22">
        <v>7</v>
      </c>
    </row>
    <row r="9" spans="1:26" ht="15" thickBot="1">
      <c r="A9" s="208" t="s">
        <v>53</v>
      </c>
      <c r="B9" s="7"/>
      <c r="C9" s="7"/>
      <c r="D9" s="7"/>
      <c r="E9" s="7"/>
      <c r="F9" s="7">
        <v>137</v>
      </c>
      <c r="G9" s="7">
        <v>567</v>
      </c>
      <c r="H9" s="7">
        <v>522</v>
      </c>
      <c r="I9" s="7">
        <v>573</v>
      </c>
      <c r="J9" s="7">
        <v>529</v>
      </c>
      <c r="K9" s="7">
        <v>546</v>
      </c>
      <c r="L9" s="7">
        <v>521</v>
      </c>
      <c r="M9" s="7">
        <v>532</v>
      </c>
      <c r="N9" s="7">
        <v>534</v>
      </c>
      <c r="O9" s="7">
        <v>541</v>
      </c>
      <c r="P9" s="7">
        <v>571</v>
      </c>
      <c r="Q9" s="7">
        <v>549</v>
      </c>
      <c r="R9" s="7">
        <v>581</v>
      </c>
      <c r="S9" s="7">
        <v>579</v>
      </c>
      <c r="T9" s="57">
        <f t="shared" si="0"/>
        <v>7282</v>
      </c>
      <c r="U9" s="247">
        <v>13.25</v>
      </c>
      <c r="V9" s="214">
        <f t="shared" si="1"/>
        <v>549.5849056603773</v>
      </c>
      <c r="W9" s="31">
        <f t="shared" si="2"/>
        <v>556.8333333333334</v>
      </c>
      <c r="X9" s="31">
        <f t="shared" si="3"/>
        <v>543.5862068965517</v>
      </c>
      <c r="Y9" s="21">
        <v>6</v>
      </c>
      <c r="Z9" s="22">
        <v>7.25</v>
      </c>
    </row>
    <row r="10" spans="1:26" ht="15" thickBot="1">
      <c r="A10" s="208" t="s">
        <v>117</v>
      </c>
      <c r="B10" s="7">
        <v>144</v>
      </c>
      <c r="C10" s="7">
        <v>378</v>
      </c>
      <c r="D10" s="7">
        <v>574</v>
      </c>
      <c r="E10" s="7">
        <v>545</v>
      </c>
      <c r="F10" s="7">
        <v>530</v>
      </c>
      <c r="G10" s="7">
        <v>587</v>
      </c>
      <c r="H10" s="7">
        <v>533</v>
      </c>
      <c r="I10" s="7"/>
      <c r="J10" s="7"/>
      <c r="K10" s="7">
        <v>115</v>
      </c>
      <c r="L10" s="7"/>
      <c r="M10" s="7">
        <v>549</v>
      </c>
      <c r="N10" s="7">
        <v>545</v>
      </c>
      <c r="O10" s="7"/>
      <c r="P10" s="7">
        <v>296</v>
      </c>
      <c r="Q10" s="7">
        <v>590</v>
      </c>
      <c r="R10" s="7">
        <v>547</v>
      </c>
      <c r="S10" s="7">
        <v>573</v>
      </c>
      <c r="T10" s="57">
        <f t="shared" si="0"/>
        <v>6506</v>
      </c>
      <c r="U10" s="245">
        <v>11.75</v>
      </c>
      <c r="V10" s="214">
        <f t="shared" si="1"/>
        <v>553.7021276595744</v>
      </c>
      <c r="W10" s="31">
        <f t="shared" si="2"/>
        <v>561</v>
      </c>
      <c r="X10" s="31">
        <f t="shared" si="3"/>
        <v>546.0869565217391</v>
      </c>
      <c r="Y10" s="21">
        <v>6</v>
      </c>
      <c r="Z10" s="22">
        <v>5.75</v>
      </c>
    </row>
    <row r="11" spans="1:26" ht="15" thickBot="1">
      <c r="A11" s="208" t="s">
        <v>32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v>572</v>
      </c>
      <c r="P11" s="7">
        <v>569</v>
      </c>
      <c r="Q11" s="7"/>
      <c r="R11" s="7"/>
      <c r="S11" s="7"/>
      <c r="T11" s="57">
        <f>SUM(B11:S11)</f>
        <v>1141</v>
      </c>
      <c r="U11" s="245">
        <v>2</v>
      </c>
      <c r="V11" s="214">
        <f t="shared" si="1"/>
        <v>570.5</v>
      </c>
      <c r="W11" s="266">
        <f t="shared" si="2"/>
        <v>572</v>
      </c>
      <c r="X11" s="266">
        <f t="shared" si="3"/>
        <v>569</v>
      </c>
      <c r="Y11" s="21">
        <v>1</v>
      </c>
      <c r="Z11" s="22">
        <v>1</v>
      </c>
    </row>
    <row r="12" spans="1:26" ht="15" thickBot="1">
      <c r="A12" s="208" t="s">
        <v>107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533</v>
      </c>
      <c r="R12" s="7"/>
      <c r="S12" s="7">
        <v>230</v>
      </c>
      <c r="T12" s="57">
        <f>SUM(B12:S12)</f>
        <v>763</v>
      </c>
      <c r="U12" s="245">
        <v>1.5</v>
      </c>
      <c r="V12" s="214">
        <f t="shared" si="1"/>
        <v>508.6666666666667</v>
      </c>
      <c r="W12" s="31">
        <f>(O12+B12+C12+E12+G12+I12+M12+Q12+S12)/Y12</f>
        <v>508.6666666666667</v>
      </c>
      <c r="X12" s="31"/>
      <c r="Y12" s="21">
        <v>1.5</v>
      </c>
      <c r="Z12" s="22"/>
    </row>
    <row r="13" spans="1:26" ht="15" thickBot="1">
      <c r="A13" s="117" t="s">
        <v>124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580</v>
      </c>
      <c r="R13" s="7"/>
      <c r="S13" s="7"/>
      <c r="T13" s="57">
        <f t="shared" si="0"/>
        <v>580</v>
      </c>
      <c r="U13" s="38">
        <v>1</v>
      </c>
      <c r="V13" s="267">
        <f t="shared" si="1"/>
        <v>580</v>
      </c>
      <c r="W13" s="266">
        <f>(O13+B13+C13+E13+G13+I13+M13+Q13+S13)/Y13</f>
        <v>580</v>
      </c>
      <c r="X13" s="31"/>
      <c r="Y13" s="21">
        <v>1</v>
      </c>
      <c r="Z13" s="22"/>
    </row>
    <row r="14" spans="1:26" ht="15" thickBot="1">
      <c r="A14" s="183" t="s">
        <v>7</v>
      </c>
      <c r="B14" s="35">
        <f>SUM(B3:B13)</f>
        <v>3316</v>
      </c>
      <c r="C14" s="8">
        <f>SUM(C3:C10)</f>
        <v>3306</v>
      </c>
      <c r="D14" s="8">
        <f>SUM(D3:D13)</f>
        <v>3309</v>
      </c>
      <c r="E14" s="8">
        <f>SUM(E3:E13)</f>
        <v>3348</v>
      </c>
      <c r="F14" s="8">
        <f>SUM(F3:F13)</f>
        <v>3325</v>
      </c>
      <c r="G14" s="8">
        <f>SUM(G3:G13)</f>
        <v>3377</v>
      </c>
      <c r="H14" s="8">
        <f>SUM(H3:H13)</f>
        <v>3341</v>
      </c>
      <c r="I14" s="37">
        <f>SUM(I3:I9)</f>
        <v>3427</v>
      </c>
      <c r="J14" s="8">
        <f>SUM(J3:J9)</f>
        <v>3293</v>
      </c>
      <c r="K14" s="263">
        <f>SUM(K3:K10)</f>
        <v>3211</v>
      </c>
      <c r="L14" s="8">
        <f>SUM(L3:L9)</f>
        <v>3225</v>
      </c>
      <c r="M14" s="8">
        <f>SUM(M3:M12)</f>
        <v>3256</v>
      </c>
      <c r="N14" s="8">
        <f>SUM(N3:N13)</f>
        <v>3234</v>
      </c>
      <c r="O14" s="8">
        <f>SUM(O3:O13)</f>
        <v>3353</v>
      </c>
      <c r="P14" s="8">
        <f>SUM(P3:P13)</f>
        <v>3402</v>
      </c>
      <c r="Q14" s="8">
        <f>SUM(Q3:Q13)</f>
        <v>3379</v>
      </c>
      <c r="R14" s="8">
        <f>SUM(R4:R10)</f>
        <v>3259</v>
      </c>
      <c r="S14" s="193">
        <f>SUM(S3:S13)</f>
        <v>3382</v>
      </c>
      <c r="T14" s="264">
        <f>SUM(T3:T13)</f>
        <v>59743</v>
      </c>
      <c r="U14" s="223">
        <f>SUM(U3:U13)</f>
        <v>108</v>
      </c>
      <c r="V14" s="18">
        <f>T14/AB2</f>
        <v>3319.0555555555557</v>
      </c>
      <c r="W14" s="26"/>
      <c r="X14" s="26"/>
      <c r="Y14" s="21">
        <f>SUM(Y3:Y13)</f>
        <v>54</v>
      </c>
      <c r="Z14" s="22">
        <f>SUM(Z3:Z13)</f>
        <v>54</v>
      </c>
    </row>
    <row r="15" ht="15" thickBot="1"/>
    <row r="16" spans="2:29" ht="15" thickBot="1">
      <c r="B16" s="41" t="s">
        <v>37</v>
      </c>
      <c r="D16" s="42" t="s">
        <v>39</v>
      </c>
      <c r="F16" s="162" t="s">
        <v>54</v>
      </c>
      <c r="H16" s="52" t="s">
        <v>55</v>
      </c>
      <c r="AB16" s="171"/>
      <c r="AC16" s="111" t="s">
        <v>60</v>
      </c>
    </row>
    <row r="17" ht="24" customHeight="1">
      <c r="AB17" s="111" t="s">
        <v>87</v>
      </c>
    </row>
    <row r="18" ht="15" thickBot="1"/>
    <row r="19" spans="1:28" ht="15" thickBot="1">
      <c r="A19" s="112" t="s">
        <v>126</v>
      </c>
      <c r="U19" s="7"/>
      <c r="V19" s="272" t="s">
        <v>43</v>
      </c>
      <c r="W19" s="274" t="s">
        <v>42</v>
      </c>
      <c r="X19" s="275"/>
      <c r="Y19" s="7"/>
      <c r="Z19" s="7"/>
      <c r="AB19" s="112" t="s">
        <v>89</v>
      </c>
    </row>
    <row r="20" spans="1:28" ht="15" thickBot="1">
      <c r="A20" s="110" t="s">
        <v>10</v>
      </c>
      <c r="B20" s="44" t="s">
        <v>1</v>
      </c>
      <c r="C20" s="44" t="s">
        <v>3</v>
      </c>
      <c r="D20" s="43" t="s">
        <v>4</v>
      </c>
      <c r="E20" s="45" t="s">
        <v>8</v>
      </c>
      <c r="F20" s="43" t="s">
        <v>9</v>
      </c>
      <c r="G20" s="45" t="s">
        <v>11</v>
      </c>
      <c r="H20" s="43" t="s">
        <v>12</v>
      </c>
      <c r="I20" s="45" t="s">
        <v>13</v>
      </c>
      <c r="J20" s="43" t="s">
        <v>14</v>
      </c>
      <c r="K20" s="43" t="s">
        <v>15</v>
      </c>
      <c r="L20" s="43" t="s">
        <v>16</v>
      </c>
      <c r="M20" s="44" t="s">
        <v>17</v>
      </c>
      <c r="N20" s="43" t="s">
        <v>18</v>
      </c>
      <c r="O20" s="45" t="s">
        <v>19</v>
      </c>
      <c r="P20" s="43" t="s">
        <v>20</v>
      </c>
      <c r="Q20" s="45" t="s">
        <v>21</v>
      </c>
      <c r="R20" s="43" t="s">
        <v>22</v>
      </c>
      <c r="S20" s="44" t="s">
        <v>23</v>
      </c>
      <c r="T20" s="13" t="s">
        <v>24</v>
      </c>
      <c r="U20" s="15" t="s">
        <v>25</v>
      </c>
      <c r="V20" s="273"/>
      <c r="W20" s="46" t="s">
        <v>37</v>
      </c>
      <c r="X20" s="47" t="s">
        <v>38</v>
      </c>
      <c r="Y20" s="21" t="s">
        <v>40</v>
      </c>
      <c r="Z20" s="22" t="s">
        <v>41</v>
      </c>
      <c r="AB20" s="111">
        <v>18</v>
      </c>
    </row>
    <row r="21" spans="1:26" ht="15" thickBot="1">
      <c r="A21" s="207" t="s">
        <v>77</v>
      </c>
      <c r="B21" s="7">
        <v>527</v>
      </c>
      <c r="C21" s="7">
        <v>535</v>
      </c>
      <c r="D21" s="7"/>
      <c r="E21" s="7">
        <v>541</v>
      </c>
      <c r="F21" s="7">
        <v>523</v>
      </c>
      <c r="G21" s="7">
        <v>544</v>
      </c>
      <c r="H21" s="7">
        <v>566</v>
      </c>
      <c r="I21" s="7">
        <v>514</v>
      </c>
      <c r="J21" s="7">
        <v>520</v>
      </c>
      <c r="K21" s="7">
        <v>500</v>
      </c>
      <c r="L21" s="7"/>
      <c r="M21" s="7">
        <v>547</v>
      </c>
      <c r="N21" s="7">
        <v>482</v>
      </c>
      <c r="O21" s="7"/>
      <c r="P21" s="7"/>
      <c r="Q21" s="7"/>
      <c r="R21" s="7"/>
      <c r="S21" s="7"/>
      <c r="T21" s="57">
        <f>SUM(B21:S21)</f>
        <v>5799</v>
      </c>
      <c r="U21" s="250">
        <v>11</v>
      </c>
      <c r="V21" s="214">
        <f aca="true" t="shared" si="4" ref="V21:V30">T21/U21</f>
        <v>527.1818181818181</v>
      </c>
      <c r="W21" s="31">
        <f>(O21+B21+C21+E21+G21+I21+M21+Q21+S21)/Y21</f>
        <v>534.6666666666666</v>
      </c>
      <c r="X21" s="31">
        <f>(D21+F21+P21+H21+J21+K21+L21+N21+R21)/Z21</f>
        <v>518.2</v>
      </c>
      <c r="Y21" s="21">
        <v>6</v>
      </c>
      <c r="Z21" s="22">
        <v>5</v>
      </c>
    </row>
    <row r="22" spans="1:26" ht="15" thickBot="1">
      <c r="A22" s="208" t="s">
        <v>124</v>
      </c>
      <c r="B22" s="7">
        <v>568</v>
      </c>
      <c r="C22" s="7">
        <v>548</v>
      </c>
      <c r="D22" s="7">
        <v>288</v>
      </c>
      <c r="E22" s="7">
        <v>260</v>
      </c>
      <c r="F22" s="7"/>
      <c r="G22" s="7"/>
      <c r="H22" s="7">
        <v>535</v>
      </c>
      <c r="I22" s="7">
        <v>533</v>
      </c>
      <c r="J22" s="7">
        <v>541</v>
      </c>
      <c r="K22" s="7">
        <v>522</v>
      </c>
      <c r="L22" s="7"/>
      <c r="M22" s="7">
        <v>547</v>
      </c>
      <c r="N22" s="7">
        <v>528</v>
      </c>
      <c r="O22" s="7"/>
      <c r="P22" s="7">
        <v>581</v>
      </c>
      <c r="Q22" s="7"/>
      <c r="R22" s="7">
        <v>497</v>
      </c>
      <c r="S22" s="7"/>
      <c r="T22" s="57">
        <f aca="true" t="shared" si="5" ref="T22:T32">SUM(B22:S22)</f>
        <v>5948</v>
      </c>
      <c r="U22" s="245">
        <v>11</v>
      </c>
      <c r="V22" s="214">
        <f t="shared" si="4"/>
        <v>540.7272727272727</v>
      </c>
      <c r="W22" s="31">
        <f aca="true" t="shared" si="6" ref="W22:W31">(O22+B22+C22+E22+G22+I22+M22+Q22+S22)/Y22</f>
        <v>545.7777777777778</v>
      </c>
      <c r="X22" s="31">
        <f aca="true" t="shared" si="7" ref="X22:X32">(D22+F22+P22+H22+J22+K22+L22+N22+R22)/Z22</f>
        <v>537.2307692307693</v>
      </c>
      <c r="Y22" s="21">
        <v>4.5</v>
      </c>
      <c r="Z22" s="22">
        <v>6.5</v>
      </c>
    </row>
    <row r="23" spans="1:26" ht="15" thickBot="1">
      <c r="A23" s="208" t="s">
        <v>32</v>
      </c>
      <c r="B23" s="7">
        <v>549</v>
      </c>
      <c r="C23" s="7">
        <v>586</v>
      </c>
      <c r="D23" s="7">
        <v>557</v>
      </c>
      <c r="E23" s="7">
        <v>551</v>
      </c>
      <c r="F23" s="7">
        <v>524</v>
      </c>
      <c r="G23" s="204">
        <v>590</v>
      </c>
      <c r="H23" s="7">
        <v>521</v>
      </c>
      <c r="I23" s="7">
        <v>548</v>
      </c>
      <c r="J23" s="7">
        <v>545</v>
      </c>
      <c r="K23" s="7">
        <v>547</v>
      </c>
      <c r="L23" s="7">
        <v>535</v>
      </c>
      <c r="M23" s="251"/>
      <c r="N23" s="7">
        <v>541</v>
      </c>
      <c r="O23" s="7"/>
      <c r="P23" s="7"/>
      <c r="Q23" s="7">
        <v>589</v>
      </c>
      <c r="R23" s="7">
        <v>508</v>
      </c>
      <c r="S23" s="7">
        <v>539</v>
      </c>
      <c r="T23" s="57">
        <f t="shared" si="5"/>
        <v>8230</v>
      </c>
      <c r="U23" s="257">
        <v>15</v>
      </c>
      <c r="V23" s="175">
        <f t="shared" si="4"/>
        <v>548.6666666666666</v>
      </c>
      <c r="W23" s="268">
        <f t="shared" si="6"/>
        <v>564.5714285714286</v>
      </c>
      <c r="X23" s="31">
        <f t="shared" si="7"/>
        <v>534.75</v>
      </c>
      <c r="Y23" s="21">
        <v>7</v>
      </c>
      <c r="Z23" s="22">
        <v>8</v>
      </c>
    </row>
    <row r="24" spans="1:26" ht="15" thickBot="1">
      <c r="A24" s="208" t="s">
        <v>99</v>
      </c>
      <c r="B24" s="7"/>
      <c r="C24" s="7"/>
      <c r="D24" s="7">
        <v>294</v>
      </c>
      <c r="E24" s="7"/>
      <c r="F24" s="7">
        <v>566</v>
      </c>
      <c r="G24" s="7">
        <v>544</v>
      </c>
      <c r="H24" s="7">
        <v>527</v>
      </c>
      <c r="I24" s="7">
        <v>242</v>
      </c>
      <c r="J24" s="7">
        <v>564</v>
      </c>
      <c r="K24" s="7">
        <v>548</v>
      </c>
      <c r="L24" s="7">
        <v>535</v>
      </c>
      <c r="M24" s="7">
        <v>496</v>
      </c>
      <c r="N24" s="7"/>
      <c r="O24" s="7">
        <v>570</v>
      </c>
      <c r="P24" s="7">
        <v>514</v>
      </c>
      <c r="Q24" s="7"/>
      <c r="R24" s="7">
        <v>517</v>
      </c>
      <c r="S24" s="265">
        <v>590</v>
      </c>
      <c r="T24" s="57">
        <f t="shared" si="5"/>
        <v>6507</v>
      </c>
      <c r="U24" s="245">
        <v>12</v>
      </c>
      <c r="V24" s="214">
        <f t="shared" si="4"/>
        <v>542.25</v>
      </c>
      <c r="W24" s="31">
        <f t="shared" si="6"/>
        <v>542.6666666666666</v>
      </c>
      <c r="X24" s="268">
        <f t="shared" si="7"/>
        <v>542</v>
      </c>
      <c r="Y24" s="21">
        <v>4.5</v>
      </c>
      <c r="Z24" s="22">
        <v>7.5</v>
      </c>
    </row>
    <row r="25" spans="1:26" ht="15" thickBot="1">
      <c r="A25" s="208" t="s">
        <v>116</v>
      </c>
      <c r="B25" s="7">
        <v>551</v>
      </c>
      <c r="C25" s="7">
        <v>510</v>
      </c>
      <c r="D25" s="7">
        <v>224</v>
      </c>
      <c r="E25" s="7">
        <v>543</v>
      </c>
      <c r="F25" s="7">
        <v>559</v>
      </c>
      <c r="G25" s="7">
        <v>563</v>
      </c>
      <c r="H25" s="7">
        <v>560</v>
      </c>
      <c r="I25" s="7">
        <v>533</v>
      </c>
      <c r="J25" s="7">
        <v>558</v>
      </c>
      <c r="K25" s="7">
        <v>517</v>
      </c>
      <c r="L25" s="7">
        <v>240</v>
      </c>
      <c r="M25" s="7"/>
      <c r="N25" s="7"/>
      <c r="O25" s="7">
        <v>577</v>
      </c>
      <c r="P25" s="7">
        <v>493</v>
      </c>
      <c r="Q25" s="7">
        <v>556</v>
      </c>
      <c r="R25" s="7">
        <v>369</v>
      </c>
      <c r="S25" s="7">
        <v>520</v>
      </c>
      <c r="T25" s="57">
        <f t="shared" si="5"/>
        <v>7873</v>
      </c>
      <c r="U25" s="245">
        <v>14.75</v>
      </c>
      <c r="V25" s="214">
        <f t="shared" si="4"/>
        <v>533.7627118644068</v>
      </c>
      <c r="W25" s="31">
        <f t="shared" si="6"/>
        <v>544.125</v>
      </c>
      <c r="X25" s="31">
        <f t="shared" si="7"/>
        <v>521.4814814814815</v>
      </c>
      <c r="Y25" s="21">
        <v>8</v>
      </c>
      <c r="Z25" s="22">
        <v>6.75</v>
      </c>
    </row>
    <row r="26" spans="1:26" ht="15" thickBot="1">
      <c r="A26" s="208" t="s">
        <v>118</v>
      </c>
      <c r="B26" s="7"/>
      <c r="C26" s="7"/>
      <c r="D26" s="7">
        <v>516</v>
      </c>
      <c r="E26" s="7">
        <v>244</v>
      </c>
      <c r="F26" s="7"/>
      <c r="G26" s="7"/>
      <c r="H26" s="7">
        <v>559</v>
      </c>
      <c r="I26" s="7">
        <v>547</v>
      </c>
      <c r="J26" s="7">
        <v>543</v>
      </c>
      <c r="K26" s="7"/>
      <c r="L26" s="7">
        <v>536</v>
      </c>
      <c r="M26" s="7">
        <v>560</v>
      </c>
      <c r="N26" s="7">
        <v>534</v>
      </c>
      <c r="O26" s="7">
        <v>563</v>
      </c>
      <c r="P26" s="7"/>
      <c r="Q26" s="187">
        <v>594</v>
      </c>
      <c r="R26" s="7">
        <v>507</v>
      </c>
      <c r="S26" s="7">
        <v>540</v>
      </c>
      <c r="T26" s="57">
        <f t="shared" si="5"/>
        <v>6243</v>
      </c>
      <c r="U26" s="245">
        <v>11.5</v>
      </c>
      <c r="V26" s="214">
        <f t="shared" si="4"/>
        <v>542.8695652173913</v>
      </c>
      <c r="W26" s="31">
        <f t="shared" si="6"/>
        <v>554.1818181818181</v>
      </c>
      <c r="X26" s="31">
        <f t="shared" si="7"/>
        <v>532.5</v>
      </c>
      <c r="Y26" s="21">
        <v>5.5</v>
      </c>
      <c r="Z26" s="22">
        <v>6</v>
      </c>
    </row>
    <row r="27" spans="1:26" ht="15" thickBot="1">
      <c r="A27" s="208" t="s">
        <v>103</v>
      </c>
      <c r="B27" s="7"/>
      <c r="C27" s="7">
        <v>524</v>
      </c>
      <c r="D27" s="7">
        <v>487</v>
      </c>
      <c r="E27" s="7"/>
      <c r="F27" s="7"/>
      <c r="G27" s="7">
        <v>120</v>
      </c>
      <c r="H27" s="7"/>
      <c r="I27" s="7">
        <v>229</v>
      </c>
      <c r="J27" s="7"/>
      <c r="K27" s="7"/>
      <c r="L27" s="7">
        <v>227</v>
      </c>
      <c r="M27" s="7">
        <v>510</v>
      </c>
      <c r="N27" s="7">
        <v>528</v>
      </c>
      <c r="O27" s="7">
        <v>513</v>
      </c>
      <c r="P27" s="7">
        <v>498</v>
      </c>
      <c r="Q27" s="7">
        <v>534</v>
      </c>
      <c r="R27" s="7"/>
      <c r="S27" s="7">
        <v>507</v>
      </c>
      <c r="T27" s="57">
        <f t="shared" si="5"/>
        <v>4677</v>
      </c>
      <c r="U27" s="245">
        <v>9.25</v>
      </c>
      <c r="V27" s="214">
        <f t="shared" si="4"/>
        <v>505.6216216216216</v>
      </c>
      <c r="W27" s="31">
        <f t="shared" si="6"/>
        <v>510.7826086956522</v>
      </c>
      <c r="X27" s="31">
        <f t="shared" si="7"/>
        <v>497.14285714285717</v>
      </c>
      <c r="Y27" s="21">
        <v>5.75</v>
      </c>
      <c r="Z27" s="22">
        <v>3.5</v>
      </c>
    </row>
    <row r="28" spans="1:26" ht="15" thickBot="1">
      <c r="A28" s="208" t="s">
        <v>110</v>
      </c>
      <c r="B28" s="7">
        <v>481</v>
      </c>
      <c r="C28" s="7"/>
      <c r="D28" s="7">
        <v>499</v>
      </c>
      <c r="E28" s="7">
        <v>526</v>
      </c>
      <c r="F28" s="7">
        <v>474</v>
      </c>
      <c r="G28" s="7">
        <v>507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7">
        <f t="shared" si="5"/>
        <v>2487</v>
      </c>
      <c r="U28" s="245">
        <v>5</v>
      </c>
      <c r="V28" s="214">
        <f t="shared" si="4"/>
        <v>497.4</v>
      </c>
      <c r="W28" s="31">
        <f t="shared" si="6"/>
        <v>504.6666666666667</v>
      </c>
      <c r="X28" s="31">
        <f t="shared" si="7"/>
        <v>486.5</v>
      </c>
      <c r="Y28" s="21">
        <v>3</v>
      </c>
      <c r="Z28" s="22">
        <v>2</v>
      </c>
    </row>
    <row r="29" spans="1:26" ht="15" thickBot="1">
      <c r="A29" s="208" t="s">
        <v>98</v>
      </c>
      <c r="B29" s="7">
        <v>527</v>
      </c>
      <c r="C29" s="7"/>
      <c r="D29" s="7"/>
      <c r="E29" s="7">
        <v>538</v>
      </c>
      <c r="F29" s="7"/>
      <c r="G29" s="7"/>
      <c r="H29" s="7"/>
      <c r="I29" s="7"/>
      <c r="J29" s="7"/>
      <c r="K29" s="7"/>
      <c r="L29" s="7">
        <v>508</v>
      </c>
      <c r="M29" s="7">
        <v>544</v>
      </c>
      <c r="N29" s="7"/>
      <c r="O29" s="7">
        <v>556</v>
      </c>
      <c r="P29" s="7">
        <v>534</v>
      </c>
      <c r="Q29" s="7">
        <v>557</v>
      </c>
      <c r="R29" s="7">
        <v>520</v>
      </c>
      <c r="S29" s="7"/>
      <c r="T29" s="57">
        <f t="shared" si="5"/>
        <v>4284</v>
      </c>
      <c r="U29" s="245">
        <v>8</v>
      </c>
      <c r="V29" s="214">
        <f t="shared" si="4"/>
        <v>535.5</v>
      </c>
      <c r="W29" s="31">
        <f t="shared" si="6"/>
        <v>544.4</v>
      </c>
      <c r="X29" s="31">
        <f t="shared" si="7"/>
        <v>520.6666666666666</v>
      </c>
      <c r="Y29" s="21">
        <v>5</v>
      </c>
      <c r="Z29" s="22">
        <v>3</v>
      </c>
    </row>
    <row r="30" spans="1:26" ht="15" thickBot="1">
      <c r="A30" s="208" t="s">
        <v>107</v>
      </c>
      <c r="B30" s="7"/>
      <c r="C30" s="7">
        <v>519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7">
        <f t="shared" si="5"/>
        <v>519</v>
      </c>
      <c r="U30" s="247">
        <v>1</v>
      </c>
      <c r="V30" s="214">
        <f t="shared" si="4"/>
        <v>519</v>
      </c>
      <c r="W30" s="31">
        <f t="shared" si="6"/>
        <v>519</v>
      </c>
      <c r="X30" s="31"/>
      <c r="Y30" s="21">
        <v>1</v>
      </c>
      <c r="Z30" s="22">
        <v>0</v>
      </c>
    </row>
    <row r="31" spans="1:26" ht="15" thickBot="1">
      <c r="A31" s="208" t="s">
        <v>119</v>
      </c>
      <c r="B31" s="7"/>
      <c r="C31" s="7"/>
      <c r="D31" s="7">
        <v>247</v>
      </c>
      <c r="E31" s="7"/>
      <c r="F31" s="7"/>
      <c r="G31" s="7">
        <v>386</v>
      </c>
      <c r="H31" s="7"/>
      <c r="I31" s="7"/>
      <c r="J31" s="7"/>
      <c r="K31" s="7">
        <v>499</v>
      </c>
      <c r="L31" s="7">
        <v>508</v>
      </c>
      <c r="M31" s="7"/>
      <c r="N31" s="7">
        <v>511</v>
      </c>
      <c r="O31" s="7">
        <v>536</v>
      </c>
      <c r="P31" s="7">
        <v>524</v>
      </c>
      <c r="Q31" s="7">
        <v>554</v>
      </c>
      <c r="R31" s="7">
        <v>121</v>
      </c>
      <c r="S31" s="7">
        <v>567</v>
      </c>
      <c r="T31" s="57">
        <f t="shared" si="5"/>
        <v>4453</v>
      </c>
      <c r="U31" s="245">
        <v>8.5</v>
      </c>
      <c r="V31" s="214">
        <f>T31/U31</f>
        <v>523.8823529411765</v>
      </c>
      <c r="W31" s="31">
        <f t="shared" si="6"/>
        <v>544.8</v>
      </c>
      <c r="X31" s="31">
        <f t="shared" si="7"/>
        <v>507.36842105263156</v>
      </c>
      <c r="Y31" s="21">
        <v>3.75</v>
      </c>
      <c r="Z31" s="22">
        <v>4.75</v>
      </c>
    </row>
    <row r="32" spans="1:256" ht="15" thickBot="1">
      <c r="A32" s="208" t="s">
        <v>52</v>
      </c>
      <c r="B32" s="7"/>
      <c r="C32" s="7"/>
      <c r="D32" s="7"/>
      <c r="E32" s="7"/>
      <c r="F32" s="7">
        <v>592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7">
        <f t="shared" si="5"/>
        <v>592</v>
      </c>
      <c r="U32" s="38">
        <v>1</v>
      </c>
      <c r="V32" s="226">
        <f>T32/U32</f>
        <v>592</v>
      </c>
      <c r="W32" s="31"/>
      <c r="X32" s="227">
        <f t="shared" si="7"/>
        <v>592</v>
      </c>
      <c r="Y32" s="21">
        <v>0</v>
      </c>
      <c r="Z32" s="22">
        <v>1</v>
      </c>
      <c r="IV32" s="111">
        <v>1</v>
      </c>
    </row>
    <row r="33" spans="1:26" ht="15" thickBot="1">
      <c r="A33" s="209" t="s">
        <v>51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7">
        <f>SUM(B33:S33)</f>
        <v>0</v>
      </c>
      <c r="U33" s="245"/>
      <c r="V33" s="214"/>
      <c r="W33" s="31"/>
      <c r="X33" s="31"/>
      <c r="Y33" s="21"/>
      <c r="Z33" s="22"/>
    </row>
    <row r="34" spans="1:26" ht="15" thickBot="1">
      <c r="A34" s="114" t="s">
        <v>7</v>
      </c>
      <c r="B34" s="35">
        <f>SUM(B21:B32)</f>
        <v>3203</v>
      </c>
      <c r="C34" s="8">
        <f>SUM(C21:C31)</f>
        <v>3222</v>
      </c>
      <c r="D34" s="8">
        <f>SUM(D21:D31)</f>
        <v>3112</v>
      </c>
      <c r="E34" s="8">
        <f>SUM(E21:E31)</f>
        <v>3203</v>
      </c>
      <c r="F34" s="8">
        <f>SUM(F21:F32)</f>
        <v>3238</v>
      </c>
      <c r="G34" s="8">
        <f>SUM(G21:G31)</f>
        <v>3254</v>
      </c>
      <c r="H34" s="8">
        <f>SUM(H21:H31)</f>
        <v>3268</v>
      </c>
      <c r="I34" s="8">
        <f>SUM(I21:I31)</f>
        <v>3146</v>
      </c>
      <c r="J34" s="8">
        <f>SUM(J21:J31)</f>
        <v>3271</v>
      </c>
      <c r="K34" s="8">
        <f>SUM(K21:K31)</f>
        <v>3133</v>
      </c>
      <c r="L34" s="8">
        <f aca="true" t="shared" si="8" ref="L34:R34">SUM(L21:L31)</f>
        <v>3089</v>
      </c>
      <c r="M34" s="8">
        <f t="shared" si="8"/>
        <v>3204</v>
      </c>
      <c r="N34" s="8">
        <f t="shared" si="8"/>
        <v>3124</v>
      </c>
      <c r="O34" s="8">
        <f t="shared" si="8"/>
        <v>3315</v>
      </c>
      <c r="P34" s="8">
        <f>SUM(P21:P32)</f>
        <v>3144</v>
      </c>
      <c r="Q34" s="37">
        <f>SUM(Q21:Q32)</f>
        <v>3384</v>
      </c>
      <c r="R34" s="51">
        <f t="shared" si="8"/>
        <v>3039</v>
      </c>
      <c r="S34" s="193">
        <f>SUM(S21:S32)</f>
        <v>3263</v>
      </c>
      <c r="T34" s="13">
        <f>SUM(T21:T32)</f>
        <v>57612</v>
      </c>
      <c r="U34" s="223">
        <f>SUM(U21:U32)</f>
        <v>108</v>
      </c>
      <c r="V34" s="18">
        <f>T34/AB20</f>
        <v>3200.6666666666665</v>
      </c>
      <c r="W34" s="26"/>
      <c r="X34" s="26"/>
      <c r="Y34" s="21">
        <f>SUM(Y21:Y32)</f>
        <v>54</v>
      </c>
      <c r="Z34" s="22">
        <f>SUM(Z21:Z32)</f>
        <v>54</v>
      </c>
    </row>
    <row r="35" ht="15" thickBot="1"/>
    <row r="36" spans="2:29" ht="15" thickBot="1">
      <c r="B36" s="41" t="s">
        <v>37</v>
      </c>
      <c r="D36" s="42" t="s">
        <v>39</v>
      </c>
      <c r="F36" s="162" t="s">
        <v>54</v>
      </c>
      <c r="H36" s="52" t="s">
        <v>55</v>
      </c>
      <c r="AB36" s="171"/>
      <c r="AC36" s="111" t="s">
        <v>60</v>
      </c>
    </row>
    <row r="37" ht="14.25">
      <c r="AB37" s="111" t="s">
        <v>87</v>
      </c>
    </row>
  </sheetData>
  <sheetProtection/>
  <mergeCells count="4">
    <mergeCell ref="V1:V2"/>
    <mergeCell ref="W1:X1"/>
    <mergeCell ref="V19:V20"/>
    <mergeCell ref="W19:X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140625" defaultRowHeight="15"/>
  <cols>
    <col min="1" max="1" width="18.8515625" style="111" customWidth="1"/>
    <col min="2" max="2" width="10.28125" style="111" customWidth="1"/>
    <col min="3" max="3" width="12.57421875" style="111" customWidth="1"/>
    <col min="4" max="4" width="10.28125" style="111" customWidth="1"/>
    <col min="5" max="12" width="9.140625" style="111" customWidth="1"/>
    <col min="13" max="13" width="11.421875" style="111" customWidth="1"/>
    <col min="14" max="14" width="9.140625" style="111" customWidth="1"/>
    <col min="15" max="15" width="11.00390625" style="111" customWidth="1"/>
    <col min="16" max="16" width="11.28125" style="111" customWidth="1"/>
    <col min="17" max="17" width="10.421875" style="111" customWidth="1"/>
    <col min="18" max="19" width="11.00390625" style="111" customWidth="1"/>
    <col min="20" max="21" width="12.421875" style="111" customWidth="1"/>
    <col min="22" max="22" width="11.7109375" style="111" customWidth="1"/>
    <col min="23" max="16384" width="9.140625" style="111" customWidth="1"/>
  </cols>
  <sheetData>
    <row r="1" spans="1:28" ht="15" thickBot="1">
      <c r="A1" s="112" t="s">
        <v>122</v>
      </c>
      <c r="U1" s="7"/>
      <c r="V1" s="272" t="s">
        <v>43</v>
      </c>
      <c r="W1" s="274" t="s">
        <v>42</v>
      </c>
      <c r="X1" s="275"/>
      <c r="Y1" s="7"/>
      <c r="Z1" s="7"/>
      <c r="AB1" s="184" t="s">
        <v>89</v>
      </c>
    </row>
    <row r="2" spans="1:28" ht="15" thickBot="1">
      <c r="A2" s="110" t="s">
        <v>10</v>
      </c>
      <c r="B2" s="47" t="s">
        <v>1</v>
      </c>
      <c r="C2" s="44" t="s">
        <v>3</v>
      </c>
      <c r="D2" s="43" t="s">
        <v>4</v>
      </c>
      <c r="E2" s="43" t="s">
        <v>8</v>
      </c>
      <c r="F2" s="45" t="s">
        <v>9</v>
      </c>
      <c r="G2" s="43" t="s">
        <v>11</v>
      </c>
      <c r="H2" s="45" t="s">
        <v>12</v>
      </c>
      <c r="I2" s="43" t="s">
        <v>13</v>
      </c>
      <c r="J2" s="45" t="s">
        <v>14</v>
      </c>
      <c r="K2" s="45" t="s">
        <v>15</v>
      </c>
      <c r="L2" s="43" t="s">
        <v>16</v>
      </c>
      <c r="M2" s="44" t="s">
        <v>17</v>
      </c>
      <c r="N2" s="45" t="s">
        <v>18</v>
      </c>
      <c r="O2" s="43" t="s">
        <v>19</v>
      </c>
      <c r="P2" s="45" t="s">
        <v>20</v>
      </c>
      <c r="Q2" s="43" t="s">
        <v>21</v>
      </c>
      <c r="R2" s="45" t="s">
        <v>22</v>
      </c>
      <c r="S2" s="54" t="s">
        <v>23</v>
      </c>
      <c r="T2" s="13" t="s">
        <v>24</v>
      </c>
      <c r="U2" s="15" t="s">
        <v>25</v>
      </c>
      <c r="V2" s="273"/>
      <c r="W2" s="46" t="s">
        <v>37</v>
      </c>
      <c r="X2" s="47" t="s">
        <v>38</v>
      </c>
      <c r="Y2" s="16" t="s">
        <v>40</v>
      </c>
      <c r="Z2" s="17" t="s">
        <v>41</v>
      </c>
      <c r="AB2" s="111">
        <v>18</v>
      </c>
    </row>
    <row r="3" spans="1:26" ht="15" thickBot="1">
      <c r="A3" s="207" t="s">
        <v>0</v>
      </c>
      <c r="B3" s="182">
        <v>576</v>
      </c>
      <c r="C3" s="259">
        <v>616</v>
      </c>
      <c r="D3" s="7">
        <v>513</v>
      </c>
      <c r="E3" s="7">
        <v>566</v>
      </c>
      <c r="F3" s="7"/>
      <c r="G3" s="7">
        <v>560</v>
      </c>
      <c r="H3" s="7">
        <v>542</v>
      </c>
      <c r="I3" s="7">
        <v>581</v>
      </c>
      <c r="J3" s="7">
        <v>587</v>
      </c>
      <c r="K3" s="7">
        <v>560</v>
      </c>
      <c r="L3" s="7"/>
      <c r="M3" s="7">
        <v>598</v>
      </c>
      <c r="N3" s="7">
        <v>563</v>
      </c>
      <c r="O3" s="7">
        <v>557</v>
      </c>
      <c r="P3" s="7">
        <v>574</v>
      </c>
      <c r="Q3" s="7">
        <v>502</v>
      </c>
      <c r="R3" s="7">
        <v>525</v>
      </c>
      <c r="S3" s="7"/>
      <c r="T3" s="258">
        <f>SUM(B3:S3)</f>
        <v>8420</v>
      </c>
      <c r="U3" s="243">
        <v>15</v>
      </c>
      <c r="V3" s="190">
        <f>T3/U3</f>
        <v>561.3333333333334</v>
      </c>
      <c r="W3" s="19">
        <f>(N3+C3+F3+H3+J3+K3+M3+P3+R3)/Y3</f>
        <v>570.625</v>
      </c>
      <c r="X3" s="19">
        <f>(B3+D3+Q3+E3+G3+I3+L3+O3+S3)/Z3</f>
        <v>550.7142857142857</v>
      </c>
      <c r="Y3" s="21">
        <v>8</v>
      </c>
      <c r="Z3" s="22">
        <v>7</v>
      </c>
    </row>
    <row r="4" spans="1:26" ht="15" thickBot="1">
      <c r="A4" s="208" t="s">
        <v>5</v>
      </c>
      <c r="B4" s="7">
        <v>505</v>
      </c>
      <c r="C4" s="7">
        <v>579</v>
      </c>
      <c r="D4" s="7">
        <v>579</v>
      </c>
      <c r="E4" s="7">
        <v>584</v>
      </c>
      <c r="F4" s="7">
        <v>547</v>
      </c>
      <c r="G4" s="7">
        <v>540</v>
      </c>
      <c r="H4" s="259">
        <v>610</v>
      </c>
      <c r="I4" s="259">
        <v>603</v>
      </c>
      <c r="J4" s="7">
        <v>541</v>
      </c>
      <c r="K4" s="7">
        <v>599</v>
      </c>
      <c r="L4" s="7">
        <v>564</v>
      </c>
      <c r="M4" s="7"/>
      <c r="N4" s="7">
        <v>577</v>
      </c>
      <c r="O4" s="7">
        <v>566</v>
      </c>
      <c r="P4" s="7">
        <v>556</v>
      </c>
      <c r="Q4" s="7">
        <v>560</v>
      </c>
      <c r="R4" s="7">
        <v>558</v>
      </c>
      <c r="S4" s="7"/>
      <c r="T4" s="57">
        <f aca="true" t="shared" si="0" ref="T4:T13">SUM(B4:S4)</f>
        <v>9068</v>
      </c>
      <c r="U4" s="244">
        <v>16</v>
      </c>
      <c r="V4" s="190">
        <f aca="true" t="shared" si="1" ref="V4:V13">T4/U4</f>
        <v>566.75</v>
      </c>
      <c r="W4" s="19">
        <f aca="true" t="shared" si="2" ref="W4:W11">(N4+C4+F4+H4+J4+K4+M4+P4+R4)/Y4</f>
        <v>570.875</v>
      </c>
      <c r="X4" s="19">
        <f aca="true" t="shared" si="3" ref="X4:X13">(B4+D4+Q4+E4+G4+I4+L4+O4+S4)/Z4</f>
        <v>562.625</v>
      </c>
      <c r="Y4" s="21">
        <v>8</v>
      </c>
      <c r="Z4" s="22">
        <v>8</v>
      </c>
    </row>
    <row r="5" spans="1:26" ht="15" thickBot="1">
      <c r="A5" s="208" t="s">
        <v>2</v>
      </c>
      <c r="B5" s="7">
        <v>596</v>
      </c>
      <c r="C5" s="259">
        <v>615</v>
      </c>
      <c r="D5" s="7">
        <v>563</v>
      </c>
      <c r="E5" s="7">
        <v>559</v>
      </c>
      <c r="F5" s="187">
        <v>636</v>
      </c>
      <c r="G5" s="7">
        <v>581</v>
      </c>
      <c r="H5" s="7">
        <v>540</v>
      </c>
      <c r="I5" s="7">
        <v>527</v>
      </c>
      <c r="J5" s="7">
        <v>566</v>
      </c>
      <c r="K5" s="7">
        <v>560</v>
      </c>
      <c r="L5" s="7">
        <v>581</v>
      </c>
      <c r="M5" s="259">
        <v>603</v>
      </c>
      <c r="N5" s="7">
        <v>565</v>
      </c>
      <c r="O5" s="7">
        <v>558</v>
      </c>
      <c r="P5" s="259">
        <v>601</v>
      </c>
      <c r="Q5" s="7">
        <v>553</v>
      </c>
      <c r="R5" s="7">
        <v>550</v>
      </c>
      <c r="S5" s="7"/>
      <c r="T5" s="57">
        <f t="shared" si="0"/>
        <v>9754</v>
      </c>
      <c r="U5" s="257">
        <v>17</v>
      </c>
      <c r="V5" s="175">
        <f t="shared" si="1"/>
        <v>573.7647058823529</v>
      </c>
      <c r="W5" s="20">
        <f t="shared" si="2"/>
        <v>581.7777777777778</v>
      </c>
      <c r="X5" s="20">
        <f t="shared" si="3"/>
        <v>564.75</v>
      </c>
      <c r="Y5" s="21">
        <v>9</v>
      </c>
      <c r="Z5" s="22">
        <v>8</v>
      </c>
    </row>
    <row r="6" spans="1:26" ht="15" thickBot="1">
      <c r="A6" s="208" t="s">
        <v>106</v>
      </c>
      <c r="B6" s="7">
        <v>548</v>
      </c>
      <c r="C6" s="7"/>
      <c r="D6" s="7">
        <v>512</v>
      </c>
      <c r="E6" s="7"/>
      <c r="F6" s="7">
        <v>344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7">
        <f t="shared" si="0"/>
        <v>1404</v>
      </c>
      <c r="U6" s="245">
        <v>2.75</v>
      </c>
      <c r="V6" s="190">
        <f t="shared" si="1"/>
        <v>510.54545454545456</v>
      </c>
      <c r="W6" s="19">
        <f t="shared" si="2"/>
        <v>458.6666666666667</v>
      </c>
      <c r="X6" s="19">
        <f t="shared" si="3"/>
        <v>530</v>
      </c>
      <c r="Y6" s="21">
        <v>0.75</v>
      </c>
      <c r="Z6" s="22">
        <v>2</v>
      </c>
    </row>
    <row r="7" spans="1:26" ht="15" thickBot="1">
      <c r="A7" s="208" t="s">
        <v>30</v>
      </c>
      <c r="B7" s="7"/>
      <c r="C7" s="7"/>
      <c r="D7" s="7"/>
      <c r="E7" s="7">
        <v>211</v>
      </c>
      <c r="F7" s="7"/>
      <c r="G7" s="7"/>
      <c r="H7" s="7"/>
      <c r="I7" s="7">
        <v>539</v>
      </c>
      <c r="J7" s="7"/>
      <c r="K7" s="7">
        <v>581</v>
      </c>
      <c r="L7" s="7">
        <v>540</v>
      </c>
      <c r="M7" s="7"/>
      <c r="N7" s="7">
        <v>515</v>
      </c>
      <c r="O7" s="7">
        <v>534</v>
      </c>
      <c r="P7" s="7">
        <v>235</v>
      </c>
      <c r="Q7" s="7"/>
      <c r="R7" s="7"/>
      <c r="S7" s="7">
        <v>480</v>
      </c>
      <c r="T7" s="57">
        <f t="shared" si="0"/>
        <v>3635</v>
      </c>
      <c r="U7" s="245">
        <v>7</v>
      </c>
      <c r="V7" s="190">
        <f t="shared" si="1"/>
        <v>519.2857142857143</v>
      </c>
      <c r="W7" s="19">
        <f t="shared" si="2"/>
        <v>532.4</v>
      </c>
      <c r="X7" s="19">
        <f t="shared" si="3"/>
        <v>512</v>
      </c>
      <c r="Y7" s="21">
        <v>2.5</v>
      </c>
      <c r="Z7" s="22">
        <v>4.5</v>
      </c>
    </row>
    <row r="8" spans="1:26" ht="15" thickBot="1">
      <c r="A8" s="208" t="s">
        <v>52</v>
      </c>
      <c r="B8" s="7">
        <v>465</v>
      </c>
      <c r="C8" s="7"/>
      <c r="D8" s="7"/>
      <c r="E8" s="7">
        <v>244</v>
      </c>
      <c r="F8" s="7">
        <v>105</v>
      </c>
      <c r="G8" s="201"/>
      <c r="H8" s="7"/>
      <c r="I8" s="7"/>
      <c r="J8" s="7"/>
      <c r="K8" s="7"/>
      <c r="L8" s="7">
        <v>529</v>
      </c>
      <c r="M8" s="7">
        <v>493</v>
      </c>
      <c r="N8" s="7"/>
      <c r="O8" s="7"/>
      <c r="P8" s="7"/>
      <c r="Q8" s="7">
        <v>522</v>
      </c>
      <c r="R8" s="7"/>
      <c r="S8" s="7">
        <v>512</v>
      </c>
      <c r="T8" s="57">
        <f t="shared" si="0"/>
        <v>2870</v>
      </c>
      <c r="U8" s="245">
        <v>5.75</v>
      </c>
      <c r="V8" s="190">
        <f t="shared" si="1"/>
        <v>499.1304347826087</v>
      </c>
      <c r="W8" s="19">
        <f t="shared" si="2"/>
        <v>478.4</v>
      </c>
      <c r="X8" s="19">
        <f t="shared" si="3"/>
        <v>504.8888888888889</v>
      </c>
      <c r="Y8" s="21">
        <v>1.25</v>
      </c>
      <c r="Z8" s="22">
        <v>4.5</v>
      </c>
    </row>
    <row r="9" spans="1:26" ht="15" thickBot="1">
      <c r="A9" s="208" t="s">
        <v>84</v>
      </c>
      <c r="B9" s="7">
        <v>521</v>
      </c>
      <c r="C9" s="7">
        <v>525</v>
      </c>
      <c r="D9" s="7"/>
      <c r="E9" s="7"/>
      <c r="F9" s="7">
        <v>585</v>
      </c>
      <c r="G9" s="7">
        <v>549</v>
      </c>
      <c r="H9" s="7">
        <v>557</v>
      </c>
      <c r="I9" s="7">
        <v>585</v>
      </c>
      <c r="J9" s="7">
        <v>534</v>
      </c>
      <c r="K9" s="7">
        <v>563</v>
      </c>
      <c r="L9" s="7">
        <v>546</v>
      </c>
      <c r="M9" s="7">
        <v>560</v>
      </c>
      <c r="N9" s="7"/>
      <c r="O9" s="7">
        <v>558</v>
      </c>
      <c r="P9" s="7">
        <v>553</v>
      </c>
      <c r="Q9" s="7">
        <v>567</v>
      </c>
      <c r="R9" s="7">
        <v>580</v>
      </c>
      <c r="S9" s="7">
        <v>506</v>
      </c>
      <c r="T9" s="57">
        <f t="shared" si="0"/>
        <v>8289</v>
      </c>
      <c r="U9" s="244">
        <v>15</v>
      </c>
      <c r="V9" s="190">
        <f t="shared" si="1"/>
        <v>552.6</v>
      </c>
      <c r="W9" s="19">
        <f t="shared" si="2"/>
        <v>557.125</v>
      </c>
      <c r="X9" s="19">
        <f t="shared" si="3"/>
        <v>547.4285714285714</v>
      </c>
      <c r="Y9" s="21">
        <v>8</v>
      </c>
      <c r="Z9" s="22">
        <v>7</v>
      </c>
    </row>
    <row r="10" spans="1:26" ht="15" thickBot="1">
      <c r="A10" s="210" t="s">
        <v>100</v>
      </c>
      <c r="B10" s="7"/>
      <c r="C10" s="7">
        <v>517</v>
      </c>
      <c r="D10" s="7">
        <v>558</v>
      </c>
      <c r="E10" s="7">
        <v>547</v>
      </c>
      <c r="F10" s="7">
        <v>541</v>
      </c>
      <c r="G10" s="7">
        <v>525</v>
      </c>
      <c r="H10" s="7">
        <v>566</v>
      </c>
      <c r="I10" s="7">
        <v>538</v>
      </c>
      <c r="J10" s="7">
        <v>533</v>
      </c>
      <c r="K10" s="7">
        <v>551</v>
      </c>
      <c r="L10" s="7"/>
      <c r="M10" s="7">
        <v>537</v>
      </c>
      <c r="N10" s="7">
        <v>579</v>
      </c>
      <c r="O10" s="7">
        <v>554</v>
      </c>
      <c r="P10" s="7">
        <v>562</v>
      </c>
      <c r="Q10" s="7">
        <v>519</v>
      </c>
      <c r="R10" s="7">
        <v>555</v>
      </c>
      <c r="S10" s="7"/>
      <c r="T10" s="57">
        <f t="shared" si="0"/>
        <v>8182</v>
      </c>
      <c r="U10" s="244">
        <v>15</v>
      </c>
      <c r="V10" s="190">
        <f t="shared" si="1"/>
        <v>545.4666666666667</v>
      </c>
      <c r="W10" s="19">
        <f t="shared" si="2"/>
        <v>549</v>
      </c>
      <c r="X10" s="19">
        <f t="shared" si="3"/>
        <v>540.1666666666666</v>
      </c>
      <c r="Y10" s="21">
        <v>9</v>
      </c>
      <c r="Z10" s="22">
        <v>6</v>
      </c>
    </row>
    <row r="11" spans="1:26" ht="15" thickBot="1">
      <c r="A11" s="208" t="s">
        <v>53</v>
      </c>
      <c r="B11" s="7"/>
      <c r="C11" s="7">
        <v>529</v>
      </c>
      <c r="D11" s="7">
        <v>541</v>
      </c>
      <c r="E11" s="7">
        <v>536</v>
      </c>
      <c r="F11" s="7">
        <v>477</v>
      </c>
      <c r="G11" s="7">
        <v>547</v>
      </c>
      <c r="H11" s="7">
        <v>516</v>
      </c>
      <c r="I11" s="7"/>
      <c r="J11" s="7">
        <v>590</v>
      </c>
      <c r="K11" s="7"/>
      <c r="L11" s="7">
        <v>516</v>
      </c>
      <c r="M11" s="7">
        <v>549</v>
      </c>
      <c r="N11" s="7">
        <v>538</v>
      </c>
      <c r="O11" s="7"/>
      <c r="P11" s="7">
        <v>245</v>
      </c>
      <c r="Q11" s="7"/>
      <c r="R11" s="7">
        <v>531</v>
      </c>
      <c r="S11" s="7">
        <v>547</v>
      </c>
      <c r="T11" s="57">
        <f t="shared" si="0"/>
        <v>6662</v>
      </c>
      <c r="U11" s="260">
        <v>12.5</v>
      </c>
      <c r="V11" s="190">
        <f t="shared" si="1"/>
        <v>532.96</v>
      </c>
      <c r="W11" s="19">
        <f t="shared" si="2"/>
        <v>530</v>
      </c>
      <c r="X11" s="19">
        <f t="shared" si="3"/>
        <v>537.4</v>
      </c>
      <c r="Y11" s="21">
        <v>7.5</v>
      </c>
      <c r="Z11" s="22">
        <v>5</v>
      </c>
    </row>
    <row r="12" spans="1:26" ht="15" thickBot="1">
      <c r="A12" s="208" t="s">
        <v>107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520</v>
      </c>
      <c r="T12" s="57">
        <f t="shared" si="0"/>
        <v>520</v>
      </c>
      <c r="U12" s="244">
        <v>1</v>
      </c>
      <c r="V12" s="190">
        <f t="shared" si="1"/>
        <v>520</v>
      </c>
      <c r="W12" s="19"/>
      <c r="X12" s="19">
        <f t="shared" si="3"/>
        <v>520</v>
      </c>
      <c r="Y12" s="21"/>
      <c r="Z12" s="22">
        <v>1</v>
      </c>
    </row>
    <row r="13" spans="1:26" ht="15" thickBot="1">
      <c r="A13" s="117" t="s">
        <v>119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426</v>
      </c>
      <c r="T13" s="57">
        <f t="shared" si="0"/>
        <v>426</v>
      </c>
      <c r="U13" s="212">
        <v>1</v>
      </c>
      <c r="V13" s="190">
        <f t="shared" si="1"/>
        <v>426</v>
      </c>
      <c r="W13" s="19"/>
      <c r="X13" s="19">
        <f t="shared" si="3"/>
        <v>426</v>
      </c>
      <c r="Y13" s="21"/>
      <c r="Z13" s="22">
        <v>1</v>
      </c>
    </row>
    <row r="14" spans="1:26" ht="15" thickBot="1">
      <c r="A14" s="183" t="s">
        <v>7</v>
      </c>
      <c r="B14" s="50">
        <f>SUM(B3:B9)</f>
        <v>3211</v>
      </c>
      <c r="C14" s="9">
        <f aca="true" t="shared" si="4" ref="C14:J14">SUM(C3:C11)</f>
        <v>3381</v>
      </c>
      <c r="D14" s="9">
        <f t="shared" si="4"/>
        <v>3266</v>
      </c>
      <c r="E14" s="9">
        <f t="shared" si="4"/>
        <v>3247</v>
      </c>
      <c r="F14" s="9">
        <f t="shared" si="4"/>
        <v>3235</v>
      </c>
      <c r="G14" s="9">
        <f t="shared" si="4"/>
        <v>3302</v>
      </c>
      <c r="H14" s="9">
        <f t="shared" si="4"/>
        <v>3331</v>
      </c>
      <c r="I14" s="9">
        <f t="shared" si="4"/>
        <v>3373</v>
      </c>
      <c r="J14" s="202">
        <f t="shared" si="4"/>
        <v>3351</v>
      </c>
      <c r="K14" s="37">
        <f aca="true" t="shared" si="5" ref="K14:R14">SUM(K3:K11)</f>
        <v>3414</v>
      </c>
      <c r="L14" s="262">
        <f t="shared" si="5"/>
        <v>3276</v>
      </c>
      <c r="M14" s="8">
        <f t="shared" si="5"/>
        <v>3340</v>
      </c>
      <c r="N14" s="8">
        <f t="shared" si="5"/>
        <v>3337</v>
      </c>
      <c r="O14" s="8">
        <f t="shared" si="5"/>
        <v>3327</v>
      </c>
      <c r="P14" s="8">
        <f t="shared" si="5"/>
        <v>3326</v>
      </c>
      <c r="Q14" s="8">
        <f t="shared" si="5"/>
        <v>3223</v>
      </c>
      <c r="R14" s="8">
        <f t="shared" si="5"/>
        <v>3299</v>
      </c>
      <c r="S14" s="188">
        <f>SUM(S3:S13)</f>
        <v>2991</v>
      </c>
      <c r="T14" s="215">
        <f>SUM(T3:T13)</f>
        <v>59230</v>
      </c>
      <c r="U14" s="223">
        <f>SUM(U3:U13)</f>
        <v>108</v>
      </c>
      <c r="V14" s="18">
        <f>T14/AB2</f>
        <v>3290.5555555555557</v>
      </c>
      <c r="W14" s="26"/>
      <c r="X14" s="26"/>
      <c r="Y14" s="21">
        <f>SUM(Y3:Y13)</f>
        <v>54</v>
      </c>
      <c r="Z14" s="22">
        <f>SUM(Z3:Z13)</f>
        <v>54</v>
      </c>
    </row>
    <row r="15" ht="15" thickBot="1"/>
    <row r="16" spans="2:29" ht="15" thickBot="1">
      <c r="B16" s="41" t="s">
        <v>37</v>
      </c>
      <c r="D16" s="42" t="s">
        <v>39</v>
      </c>
      <c r="F16" s="162" t="s">
        <v>54</v>
      </c>
      <c r="H16" s="52" t="s">
        <v>55</v>
      </c>
      <c r="W16" s="127"/>
      <c r="AB16" s="171"/>
      <c r="AC16" s="111" t="s">
        <v>60</v>
      </c>
    </row>
    <row r="17" ht="24" customHeight="1">
      <c r="AB17" s="111" t="s">
        <v>87</v>
      </c>
    </row>
    <row r="18" ht="15" thickBot="1"/>
    <row r="19" spans="1:28" ht="15" thickBot="1">
      <c r="A19" s="112" t="s">
        <v>123</v>
      </c>
      <c r="U19" s="7"/>
      <c r="V19" s="272" t="s">
        <v>43</v>
      </c>
      <c r="W19" s="274" t="s">
        <v>42</v>
      </c>
      <c r="X19" s="275"/>
      <c r="Y19" s="7"/>
      <c r="Z19" s="7"/>
      <c r="AB19" s="184" t="s">
        <v>89</v>
      </c>
    </row>
    <row r="20" spans="1:28" ht="15" thickBot="1">
      <c r="A20" s="116" t="s">
        <v>10</v>
      </c>
      <c r="B20" s="47" t="s">
        <v>1</v>
      </c>
      <c r="C20" s="44" t="s">
        <v>3</v>
      </c>
      <c r="D20" s="43" t="s">
        <v>4</v>
      </c>
      <c r="E20" s="43" t="s">
        <v>8</v>
      </c>
      <c r="F20" s="45" t="s">
        <v>9</v>
      </c>
      <c r="G20" s="43" t="s">
        <v>11</v>
      </c>
      <c r="H20" s="45" t="s">
        <v>12</v>
      </c>
      <c r="I20" s="43" t="s">
        <v>13</v>
      </c>
      <c r="J20" s="45" t="s">
        <v>14</v>
      </c>
      <c r="K20" s="45" t="s">
        <v>15</v>
      </c>
      <c r="L20" s="43" t="s">
        <v>16</v>
      </c>
      <c r="M20" s="44" t="s">
        <v>17</v>
      </c>
      <c r="N20" s="45" t="s">
        <v>18</v>
      </c>
      <c r="O20" s="43" t="s">
        <v>19</v>
      </c>
      <c r="P20" s="45" t="s">
        <v>20</v>
      </c>
      <c r="Q20" s="43" t="s">
        <v>21</v>
      </c>
      <c r="R20" s="45" t="s">
        <v>22</v>
      </c>
      <c r="S20" s="54" t="s">
        <v>23</v>
      </c>
      <c r="T20" s="13" t="s">
        <v>24</v>
      </c>
      <c r="U20" s="15" t="s">
        <v>25</v>
      </c>
      <c r="V20" s="273"/>
      <c r="W20" s="46" t="s">
        <v>37</v>
      </c>
      <c r="X20" s="47" t="s">
        <v>38</v>
      </c>
      <c r="Y20" s="16" t="s">
        <v>40</v>
      </c>
      <c r="Z20" s="17" t="s">
        <v>41</v>
      </c>
      <c r="AB20" s="111">
        <v>18</v>
      </c>
    </row>
    <row r="21" spans="1:26" ht="15" thickBot="1">
      <c r="A21" s="255" t="s">
        <v>77</v>
      </c>
      <c r="B21" s="182">
        <v>501</v>
      </c>
      <c r="C21" s="7">
        <v>239</v>
      </c>
      <c r="D21" s="7">
        <v>505</v>
      </c>
      <c r="E21" s="7">
        <v>545</v>
      </c>
      <c r="F21" s="7">
        <v>512</v>
      </c>
      <c r="G21" s="7">
        <v>506</v>
      </c>
      <c r="H21" s="7"/>
      <c r="I21" s="7">
        <v>251</v>
      </c>
      <c r="J21" s="7"/>
      <c r="K21" s="7"/>
      <c r="L21" s="7">
        <v>511</v>
      </c>
      <c r="M21" s="7"/>
      <c r="N21" s="7"/>
      <c r="O21" s="7">
        <v>525</v>
      </c>
      <c r="P21" s="7"/>
      <c r="Q21" s="7"/>
      <c r="R21" s="7"/>
      <c r="S21" s="7">
        <v>504</v>
      </c>
      <c r="T21" s="57">
        <f>SUM(B21:S21)</f>
        <v>4599</v>
      </c>
      <c r="U21" s="243">
        <v>9</v>
      </c>
      <c r="V21" s="190">
        <f aca="true" t="shared" si="6" ref="V21:V31">T21/U21</f>
        <v>511</v>
      </c>
      <c r="W21" s="19">
        <f>(N21+C21+F21+H21+J21+K21+M21+P21+R21)/Y21</f>
        <v>500.6666666666667</v>
      </c>
      <c r="X21" s="19">
        <f>(B21+D21+Q21+E21+G21+I21+L21+O21+S21)/Z21</f>
        <v>513.0666666666667</v>
      </c>
      <c r="Y21" s="21">
        <v>1.5</v>
      </c>
      <c r="Z21" s="22">
        <v>7.5</v>
      </c>
    </row>
    <row r="22" spans="1:26" ht="15" thickBot="1">
      <c r="A22" s="221" t="s">
        <v>124</v>
      </c>
      <c r="B22" s="7">
        <v>542</v>
      </c>
      <c r="C22" s="7">
        <v>513</v>
      </c>
      <c r="D22" s="7">
        <v>558</v>
      </c>
      <c r="E22" s="7">
        <v>531</v>
      </c>
      <c r="F22" s="7">
        <v>562</v>
      </c>
      <c r="G22" s="7">
        <v>549</v>
      </c>
      <c r="H22" s="7">
        <v>248</v>
      </c>
      <c r="I22" s="133">
        <v>294</v>
      </c>
      <c r="J22" s="7">
        <v>570</v>
      </c>
      <c r="K22" s="201"/>
      <c r="L22" s="7">
        <v>525</v>
      </c>
      <c r="M22" s="7">
        <v>546</v>
      </c>
      <c r="N22" s="7">
        <v>563</v>
      </c>
      <c r="O22" s="7">
        <v>531</v>
      </c>
      <c r="P22" s="7"/>
      <c r="Q22" s="7">
        <v>241</v>
      </c>
      <c r="R22" s="7"/>
      <c r="S22" s="7">
        <v>243</v>
      </c>
      <c r="T22" s="57">
        <f aca="true" t="shared" si="7" ref="T22:T33">SUM(B22:S22)</f>
        <v>7016</v>
      </c>
      <c r="U22" s="244">
        <v>13</v>
      </c>
      <c r="V22" s="190">
        <f t="shared" si="6"/>
        <v>539.6923076923077</v>
      </c>
      <c r="W22" s="19">
        <f aca="true" t="shared" si="8" ref="W22:W33">(N22+C22+F22+H22+J22+K22+M22+P22+R22)/Y22</f>
        <v>545.8181818181819</v>
      </c>
      <c r="X22" s="19">
        <f aca="true" t="shared" si="9" ref="X22:X33">(B22+D22+Q22+E22+G22+I22+L22+O22+S22)/Z22</f>
        <v>535.2</v>
      </c>
      <c r="Y22" s="21">
        <v>5.5</v>
      </c>
      <c r="Z22" s="22">
        <v>7.5</v>
      </c>
    </row>
    <row r="23" spans="1:26" ht="15" thickBot="1">
      <c r="A23" s="221" t="s">
        <v>32</v>
      </c>
      <c r="B23" s="170">
        <v>522</v>
      </c>
      <c r="C23" s="7">
        <v>566</v>
      </c>
      <c r="D23" s="7"/>
      <c r="E23" s="7">
        <v>526</v>
      </c>
      <c r="F23" s="7">
        <v>552</v>
      </c>
      <c r="G23" s="7"/>
      <c r="H23" s="7">
        <v>597</v>
      </c>
      <c r="I23" s="7">
        <v>546</v>
      </c>
      <c r="J23" s="7">
        <v>570</v>
      </c>
      <c r="K23" s="7">
        <v>572</v>
      </c>
      <c r="L23" s="7">
        <v>590</v>
      </c>
      <c r="M23" s="187">
        <v>628</v>
      </c>
      <c r="N23" s="7">
        <v>544</v>
      </c>
      <c r="O23" s="7"/>
      <c r="P23" s="7">
        <v>559</v>
      </c>
      <c r="Q23" s="7">
        <v>518</v>
      </c>
      <c r="R23" s="7">
        <v>580</v>
      </c>
      <c r="S23" s="7">
        <v>556</v>
      </c>
      <c r="T23" s="57">
        <f t="shared" si="7"/>
        <v>8426</v>
      </c>
      <c r="U23" s="244">
        <v>15</v>
      </c>
      <c r="V23" s="175">
        <f t="shared" si="6"/>
        <v>561.7333333333333</v>
      </c>
      <c r="W23" s="20">
        <f>(N23+C23+F23+H23+J23+K23+M23+P23+R23)/Y23</f>
        <v>574.2222222222222</v>
      </c>
      <c r="X23" s="19">
        <f>(B23+D23+Q23+E23+G23+I23+L23+O23+S23)/Z23</f>
        <v>543</v>
      </c>
      <c r="Y23" s="21">
        <v>9</v>
      </c>
      <c r="Z23" s="22">
        <v>6</v>
      </c>
    </row>
    <row r="24" spans="1:26" ht="15" thickBot="1">
      <c r="A24" s="221" t="s">
        <v>99</v>
      </c>
      <c r="B24" s="7"/>
      <c r="C24" s="7"/>
      <c r="D24" s="7">
        <v>258</v>
      </c>
      <c r="E24" s="7"/>
      <c r="F24" s="7"/>
      <c r="G24" s="7">
        <v>561</v>
      </c>
      <c r="H24" s="7">
        <v>532</v>
      </c>
      <c r="I24" s="7">
        <v>515</v>
      </c>
      <c r="J24" s="7">
        <v>540</v>
      </c>
      <c r="K24" s="7">
        <v>517</v>
      </c>
      <c r="L24" s="7">
        <v>532</v>
      </c>
      <c r="M24" s="7"/>
      <c r="N24" s="7">
        <v>548</v>
      </c>
      <c r="O24" s="7">
        <v>562</v>
      </c>
      <c r="P24" s="7">
        <v>547</v>
      </c>
      <c r="Q24" s="7">
        <v>510</v>
      </c>
      <c r="R24" s="7">
        <v>541</v>
      </c>
      <c r="S24" s="7">
        <v>236</v>
      </c>
      <c r="T24" s="57">
        <f t="shared" si="7"/>
        <v>6399</v>
      </c>
      <c r="U24" s="245">
        <v>12</v>
      </c>
      <c r="V24" s="190">
        <f t="shared" si="6"/>
        <v>533.25</v>
      </c>
      <c r="W24" s="19">
        <f t="shared" si="8"/>
        <v>537.5</v>
      </c>
      <c r="X24" s="19">
        <f t="shared" si="9"/>
        <v>529</v>
      </c>
      <c r="Y24" s="21">
        <v>6</v>
      </c>
      <c r="Z24" s="22">
        <v>6</v>
      </c>
    </row>
    <row r="25" spans="1:26" ht="15" thickBot="1">
      <c r="A25" s="221" t="s">
        <v>116</v>
      </c>
      <c r="B25" s="7">
        <v>549</v>
      </c>
      <c r="C25" s="7">
        <v>535</v>
      </c>
      <c r="D25" s="7"/>
      <c r="E25" s="7">
        <v>566</v>
      </c>
      <c r="F25" s="7">
        <v>540</v>
      </c>
      <c r="G25" s="7">
        <v>492</v>
      </c>
      <c r="H25" s="7">
        <v>547</v>
      </c>
      <c r="I25" s="7">
        <v>519</v>
      </c>
      <c r="J25" s="7"/>
      <c r="K25" s="7">
        <v>563</v>
      </c>
      <c r="L25" s="7">
        <v>549</v>
      </c>
      <c r="M25" s="7">
        <v>534</v>
      </c>
      <c r="N25" s="7">
        <v>528</v>
      </c>
      <c r="O25" s="7">
        <v>548</v>
      </c>
      <c r="P25" s="7">
        <v>511</v>
      </c>
      <c r="Q25" s="7">
        <v>249</v>
      </c>
      <c r="R25" s="7">
        <v>549</v>
      </c>
      <c r="S25" s="7">
        <v>524</v>
      </c>
      <c r="T25" s="57">
        <f t="shared" si="7"/>
        <v>8303</v>
      </c>
      <c r="U25" s="257">
        <v>15.5</v>
      </c>
      <c r="V25" s="190">
        <f t="shared" si="6"/>
        <v>535.6774193548387</v>
      </c>
      <c r="W25" s="19">
        <f t="shared" si="8"/>
        <v>538.375</v>
      </c>
      <c r="X25" s="19">
        <f t="shared" si="9"/>
        <v>532.8</v>
      </c>
      <c r="Y25" s="21">
        <v>8</v>
      </c>
      <c r="Z25" s="22">
        <v>7.5</v>
      </c>
    </row>
    <row r="26" spans="1:26" ht="15" thickBot="1">
      <c r="A26" s="221" t="s">
        <v>51</v>
      </c>
      <c r="B26" s="7">
        <v>534</v>
      </c>
      <c r="C26" s="7">
        <v>540</v>
      </c>
      <c r="D26" s="7">
        <v>548</v>
      </c>
      <c r="E26" s="7">
        <v>582</v>
      </c>
      <c r="F26" s="7">
        <v>509</v>
      </c>
      <c r="G26" s="7">
        <v>536</v>
      </c>
      <c r="H26" s="7"/>
      <c r="I26" s="7">
        <v>559</v>
      </c>
      <c r="J26" s="7">
        <v>575</v>
      </c>
      <c r="K26" s="7">
        <v>555</v>
      </c>
      <c r="L26" s="7"/>
      <c r="M26" s="7"/>
      <c r="N26" s="7">
        <v>135</v>
      </c>
      <c r="O26" s="7"/>
      <c r="P26" s="7">
        <v>257</v>
      </c>
      <c r="Q26" s="7">
        <v>239</v>
      </c>
      <c r="R26" s="7">
        <v>534</v>
      </c>
      <c r="S26" s="7"/>
      <c r="T26" s="57">
        <f t="shared" si="7"/>
        <v>6103</v>
      </c>
      <c r="U26" s="244">
        <v>11.25</v>
      </c>
      <c r="V26" s="190">
        <f t="shared" si="6"/>
        <v>542.4888888888889</v>
      </c>
      <c r="W26" s="19">
        <f t="shared" si="8"/>
        <v>540</v>
      </c>
      <c r="X26" s="20">
        <f t="shared" si="9"/>
        <v>545.0909090909091</v>
      </c>
      <c r="Y26" s="21">
        <v>5.75</v>
      </c>
      <c r="Z26" s="22">
        <v>5.5</v>
      </c>
    </row>
    <row r="27" spans="1:26" ht="15" thickBot="1">
      <c r="A27" s="221" t="s">
        <v>118</v>
      </c>
      <c r="B27" s="7">
        <v>525</v>
      </c>
      <c r="C27" s="7">
        <v>526</v>
      </c>
      <c r="D27" s="7"/>
      <c r="E27" s="7"/>
      <c r="F27" s="7">
        <v>547</v>
      </c>
      <c r="G27" s="7">
        <v>533</v>
      </c>
      <c r="H27" s="7">
        <v>555</v>
      </c>
      <c r="I27" s="7">
        <v>571</v>
      </c>
      <c r="J27" s="7">
        <v>535</v>
      </c>
      <c r="K27" s="7">
        <v>518</v>
      </c>
      <c r="L27" s="7">
        <v>542</v>
      </c>
      <c r="M27" s="7">
        <v>529</v>
      </c>
      <c r="N27" s="7"/>
      <c r="O27" s="7">
        <v>545</v>
      </c>
      <c r="P27" s="7"/>
      <c r="Q27" s="7">
        <v>544</v>
      </c>
      <c r="R27" s="7"/>
      <c r="S27" s="7">
        <v>490</v>
      </c>
      <c r="T27" s="57">
        <f t="shared" si="7"/>
        <v>6960</v>
      </c>
      <c r="U27" s="245">
        <v>13</v>
      </c>
      <c r="V27" s="190">
        <f t="shared" si="6"/>
        <v>535.3846153846154</v>
      </c>
      <c r="W27" s="19">
        <f t="shared" si="8"/>
        <v>535</v>
      </c>
      <c r="X27" s="19">
        <f t="shared" si="9"/>
        <v>535.7142857142857</v>
      </c>
      <c r="Y27" s="21">
        <v>6</v>
      </c>
      <c r="Z27" s="22">
        <v>7</v>
      </c>
    </row>
    <row r="28" spans="1:26" ht="15" thickBot="1">
      <c r="A28" s="221" t="s">
        <v>52</v>
      </c>
      <c r="B28" s="7"/>
      <c r="C28" s="7"/>
      <c r="D28" s="7">
        <v>488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7">
        <f t="shared" si="7"/>
        <v>488</v>
      </c>
      <c r="U28" s="245">
        <v>1</v>
      </c>
      <c r="V28" s="190">
        <f t="shared" si="6"/>
        <v>488</v>
      </c>
      <c r="W28" s="19"/>
      <c r="X28" s="19">
        <f t="shared" si="9"/>
        <v>488</v>
      </c>
      <c r="Y28" s="21">
        <v>0</v>
      </c>
      <c r="Z28" s="22">
        <v>1</v>
      </c>
    </row>
    <row r="29" spans="1:26" ht="15" thickBot="1">
      <c r="A29" s="221" t="s">
        <v>110</v>
      </c>
      <c r="B29" s="7"/>
      <c r="C29" s="7"/>
      <c r="D29" s="7">
        <v>431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7">
        <f t="shared" si="7"/>
        <v>431</v>
      </c>
      <c r="U29" s="245">
        <v>1</v>
      </c>
      <c r="V29" s="190">
        <f t="shared" si="6"/>
        <v>431</v>
      </c>
      <c r="W29" s="19"/>
      <c r="X29" s="19">
        <f t="shared" si="9"/>
        <v>431</v>
      </c>
      <c r="Y29" s="21">
        <v>0</v>
      </c>
      <c r="Z29" s="22">
        <v>1</v>
      </c>
    </row>
    <row r="30" spans="1:26" ht="15" thickBot="1">
      <c r="A30" s="256" t="s">
        <v>98</v>
      </c>
      <c r="B30" s="7"/>
      <c r="C30" s="7"/>
      <c r="D30" s="7"/>
      <c r="E30" s="7">
        <v>105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7">
        <f t="shared" si="7"/>
        <v>105</v>
      </c>
      <c r="U30" s="245">
        <v>0.25</v>
      </c>
      <c r="V30" s="190">
        <f t="shared" si="6"/>
        <v>420</v>
      </c>
      <c r="W30" s="19"/>
      <c r="X30" s="19">
        <f t="shared" si="9"/>
        <v>420</v>
      </c>
      <c r="Y30" s="21">
        <v>0</v>
      </c>
      <c r="Z30" s="22">
        <v>0.25</v>
      </c>
    </row>
    <row r="31" spans="1:26" ht="15" thickBot="1">
      <c r="A31" s="256" t="s">
        <v>107</v>
      </c>
      <c r="B31" s="7"/>
      <c r="C31" s="7"/>
      <c r="D31" s="7"/>
      <c r="E31" s="7"/>
      <c r="F31" s="7"/>
      <c r="G31" s="7"/>
      <c r="H31" s="7">
        <v>242</v>
      </c>
      <c r="I31" s="7"/>
      <c r="J31" s="7">
        <v>552</v>
      </c>
      <c r="K31" s="7"/>
      <c r="L31" s="7"/>
      <c r="M31" s="7">
        <v>494</v>
      </c>
      <c r="N31" s="7">
        <v>443</v>
      </c>
      <c r="O31" s="7"/>
      <c r="P31" s="7">
        <v>514</v>
      </c>
      <c r="Q31" s="7"/>
      <c r="R31" s="7">
        <v>528</v>
      </c>
      <c r="S31" s="7"/>
      <c r="T31" s="57">
        <f t="shared" si="7"/>
        <v>2773</v>
      </c>
      <c r="U31" s="247">
        <v>5.25</v>
      </c>
      <c r="V31" s="190">
        <f t="shared" si="6"/>
        <v>528.1904761904761</v>
      </c>
      <c r="W31" s="19">
        <f t="shared" si="8"/>
        <v>528.1904761904761</v>
      </c>
      <c r="X31" s="19"/>
      <c r="Y31" s="21">
        <v>5.25</v>
      </c>
      <c r="Z31" s="22"/>
    </row>
    <row r="32" spans="1:26" ht="15" thickBot="1">
      <c r="A32" s="221" t="s">
        <v>119</v>
      </c>
      <c r="B32" s="7"/>
      <c r="C32" s="7">
        <v>231</v>
      </c>
      <c r="D32" s="7">
        <v>259</v>
      </c>
      <c r="E32" s="7">
        <v>347</v>
      </c>
      <c r="F32" s="7"/>
      <c r="G32" s="7"/>
      <c r="H32" s="7">
        <v>494</v>
      </c>
      <c r="I32" s="7"/>
      <c r="J32" s="7"/>
      <c r="K32" s="7">
        <v>497</v>
      </c>
      <c r="L32" s="7"/>
      <c r="M32" s="7">
        <v>519</v>
      </c>
      <c r="N32" s="7">
        <v>557</v>
      </c>
      <c r="O32" s="7">
        <v>542</v>
      </c>
      <c r="P32" s="7">
        <v>560</v>
      </c>
      <c r="Q32" s="7">
        <v>539</v>
      </c>
      <c r="R32" s="7">
        <v>503</v>
      </c>
      <c r="S32" s="7"/>
      <c r="T32" s="57">
        <f t="shared" si="7"/>
        <v>5048</v>
      </c>
      <c r="U32" s="245">
        <v>9.75</v>
      </c>
      <c r="V32" s="190">
        <f>T32/U32</f>
        <v>517.7435897435897</v>
      </c>
      <c r="W32" s="19">
        <f t="shared" si="8"/>
        <v>517.0769230769231</v>
      </c>
      <c r="X32" s="19">
        <f t="shared" si="9"/>
        <v>519.0769230769231</v>
      </c>
      <c r="Y32" s="21">
        <v>6.5</v>
      </c>
      <c r="Z32" s="22">
        <v>3.25</v>
      </c>
    </row>
    <row r="33" spans="1:256" ht="15" thickBot="1">
      <c r="A33" s="261" t="s">
        <v>117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255</v>
      </c>
      <c r="Q33" s="7">
        <v>230</v>
      </c>
      <c r="R33" s="7"/>
      <c r="S33" s="7">
        <v>493</v>
      </c>
      <c r="T33" s="57">
        <f t="shared" si="7"/>
        <v>978</v>
      </c>
      <c r="U33" s="38">
        <v>2</v>
      </c>
      <c r="V33" s="190">
        <f>T33/U33</f>
        <v>489</v>
      </c>
      <c r="W33" s="19">
        <f t="shared" si="8"/>
        <v>510</v>
      </c>
      <c r="X33" s="19">
        <f t="shared" si="9"/>
        <v>482</v>
      </c>
      <c r="Y33" s="21">
        <v>0.5</v>
      </c>
      <c r="Z33" s="22">
        <v>1.5</v>
      </c>
      <c r="IV33" s="111">
        <v>1</v>
      </c>
    </row>
    <row r="34" spans="1:26" ht="15" thickBot="1">
      <c r="A34" s="116" t="s">
        <v>7</v>
      </c>
      <c r="B34" s="50">
        <f>SUM(B21:B27)</f>
        <v>3173</v>
      </c>
      <c r="C34" s="9">
        <f aca="true" t="shared" si="10" ref="C34:J34">SUM(C21:C32)</f>
        <v>3150</v>
      </c>
      <c r="D34" s="9">
        <f t="shared" si="10"/>
        <v>3047</v>
      </c>
      <c r="E34" s="9">
        <f t="shared" si="10"/>
        <v>3202</v>
      </c>
      <c r="F34" s="9">
        <f t="shared" si="10"/>
        <v>3222</v>
      </c>
      <c r="G34" s="9">
        <f t="shared" si="10"/>
        <v>3177</v>
      </c>
      <c r="H34" s="9">
        <f t="shared" si="10"/>
        <v>3215</v>
      </c>
      <c r="I34" s="202">
        <f t="shared" si="10"/>
        <v>3255</v>
      </c>
      <c r="J34" s="187">
        <f t="shared" si="10"/>
        <v>3342</v>
      </c>
      <c r="K34" s="8">
        <f>SUM(K21:K32)</f>
        <v>3222</v>
      </c>
      <c r="L34" s="8">
        <f aca="true" t="shared" si="11" ref="L34:R34">SUM(L21:L32)</f>
        <v>3249</v>
      </c>
      <c r="M34" s="8">
        <f t="shared" si="11"/>
        <v>3250</v>
      </c>
      <c r="N34" s="8">
        <f t="shared" si="11"/>
        <v>3318</v>
      </c>
      <c r="O34" s="8">
        <f t="shared" si="11"/>
        <v>3253</v>
      </c>
      <c r="P34" s="8">
        <f>SUM(P21:P33)</f>
        <v>3203</v>
      </c>
      <c r="Q34" s="188">
        <f>SUM(Q21:Q33)</f>
        <v>3070</v>
      </c>
      <c r="R34" s="8">
        <f t="shared" si="11"/>
        <v>3235</v>
      </c>
      <c r="S34" s="8">
        <f>SUM(S21:S33)</f>
        <v>3046</v>
      </c>
      <c r="T34" s="13">
        <f>SUM(T21:T33)</f>
        <v>57629</v>
      </c>
      <c r="U34" s="223">
        <f>SUM(U21:U33)</f>
        <v>108</v>
      </c>
      <c r="V34" s="18">
        <f>T34/AB20</f>
        <v>3201.6111111111113</v>
      </c>
      <c r="W34" s="26"/>
      <c r="X34" s="26"/>
      <c r="Y34" s="21">
        <f>SUM(Y21:Y33)</f>
        <v>54</v>
      </c>
      <c r="Z34" s="22">
        <f>SUM(Z21:Z33)</f>
        <v>54</v>
      </c>
    </row>
    <row r="35" ht="15" thickBot="1"/>
    <row r="36" spans="2:29" ht="15" thickBot="1">
      <c r="B36" s="41" t="s">
        <v>37</v>
      </c>
      <c r="D36" s="42" t="s">
        <v>39</v>
      </c>
      <c r="F36" s="162" t="s">
        <v>54</v>
      </c>
      <c r="H36" s="52" t="s">
        <v>55</v>
      </c>
      <c r="W36" s="127"/>
      <c r="AB36" s="171"/>
      <c r="AC36" s="111" t="s">
        <v>60</v>
      </c>
    </row>
    <row r="37" ht="14.25">
      <c r="AB37" s="111" t="s">
        <v>87</v>
      </c>
    </row>
  </sheetData>
  <sheetProtection/>
  <mergeCells count="4">
    <mergeCell ref="V1:V2"/>
    <mergeCell ref="W1:X1"/>
    <mergeCell ref="V19:V20"/>
    <mergeCell ref="W19:X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4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8.8515625" style="111" customWidth="1"/>
    <col min="2" max="2" width="10.28125" style="111" customWidth="1"/>
    <col min="3" max="3" width="12.57421875" style="111" customWidth="1"/>
    <col min="4" max="4" width="10.28125" style="111" customWidth="1"/>
    <col min="5" max="12" width="9.140625" style="111" customWidth="1"/>
    <col min="13" max="13" width="11.421875" style="111" customWidth="1"/>
    <col min="14" max="14" width="9.140625" style="111" customWidth="1"/>
    <col min="15" max="15" width="11.00390625" style="111" customWidth="1"/>
    <col min="16" max="16" width="11.28125" style="111" customWidth="1"/>
    <col min="17" max="17" width="10.421875" style="111" customWidth="1"/>
    <col min="18" max="19" width="11.00390625" style="111" customWidth="1"/>
    <col min="20" max="21" width="12.421875" style="111" customWidth="1"/>
    <col min="22" max="22" width="11.7109375" style="111" customWidth="1"/>
    <col min="23" max="16384" width="9.140625" style="111" customWidth="1"/>
  </cols>
  <sheetData>
    <row r="1" spans="1:28" ht="15" thickBot="1">
      <c r="A1" s="112" t="s">
        <v>113</v>
      </c>
      <c r="U1" s="7"/>
      <c r="V1" s="272" t="s">
        <v>43</v>
      </c>
      <c r="W1" s="274" t="s">
        <v>42</v>
      </c>
      <c r="X1" s="275"/>
      <c r="Y1" s="7"/>
      <c r="Z1" s="7"/>
      <c r="AB1" s="112" t="s">
        <v>89</v>
      </c>
    </row>
    <row r="2" spans="1:28" ht="15" thickBot="1">
      <c r="A2" s="110" t="s">
        <v>10</v>
      </c>
      <c r="B2" s="47" t="s">
        <v>1</v>
      </c>
      <c r="C2" s="44" t="s">
        <v>3</v>
      </c>
      <c r="D2" s="43" t="s">
        <v>4</v>
      </c>
      <c r="E2" s="45" t="s">
        <v>8</v>
      </c>
      <c r="F2" s="43" t="s">
        <v>9</v>
      </c>
      <c r="G2" s="45" t="s">
        <v>11</v>
      </c>
      <c r="H2" s="43" t="s">
        <v>12</v>
      </c>
      <c r="I2" s="43" t="s">
        <v>13</v>
      </c>
      <c r="J2" s="45" t="s">
        <v>14</v>
      </c>
      <c r="K2" s="45" t="s">
        <v>15</v>
      </c>
      <c r="L2" s="43" t="s">
        <v>16</v>
      </c>
      <c r="M2" s="44" t="s">
        <v>17</v>
      </c>
      <c r="N2" s="43" t="s">
        <v>18</v>
      </c>
      <c r="O2" s="45" t="s">
        <v>19</v>
      </c>
      <c r="P2" s="43" t="s">
        <v>20</v>
      </c>
      <c r="Q2" s="45" t="s">
        <v>21</v>
      </c>
      <c r="R2" s="45" t="s">
        <v>22</v>
      </c>
      <c r="S2" s="54" t="s">
        <v>23</v>
      </c>
      <c r="T2" s="13" t="s">
        <v>24</v>
      </c>
      <c r="U2" s="15" t="s">
        <v>25</v>
      </c>
      <c r="V2" s="273"/>
      <c r="W2" s="46" t="s">
        <v>37</v>
      </c>
      <c r="X2" s="47" t="s">
        <v>38</v>
      </c>
      <c r="Y2" s="21" t="s">
        <v>40</v>
      </c>
      <c r="Z2" s="22" t="s">
        <v>41</v>
      </c>
      <c r="AB2" s="111">
        <v>18</v>
      </c>
    </row>
    <row r="3" spans="1:26" ht="15" thickBot="1">
      <c r="A3" s="207" t="s">
        <v>0</v>
      </c>
      <c r="B3" s="7">
        <v>541</v>
      </c>
      <c r="C3" s="7">
        <v>248</v>
      </c>
      <c r="D3" s="7"/>
      <c r="E3" s="7">
        <v>551</v>
      </c>
      <c r="F3" s="7">
        <v>246</v>
      </c>
      <c r="G3" s="7">
        <v>585</v>
      </c>
      <c r="H3" s="7">
        <v>532</v>
      </c>
      <c r="I3" s="7">
        <v>526</v>
      </c>
      <c r="J3" s="7">
        <v>575</v>
      </c>
      <c r="K3" s="7">
        <v>567</v>
      </c>
      <c r="L3" s="7">
        <v>586</v>
      </c>
      <c r="M3" s="7">
        <v>549</v>
      </c>
      <c r="N3" s="7">
        <v>546</v>
      </c>
      <c r="O3" s="7">
        <v>532</v>
      </c>
      <c r="P3" s="7"/>
      <c r="Q3" s="7">
        <v>580</v>
      </c>
      <c r="R3" s="7">
        <v>593</v>
      </c>
      <c r="S3" s="7">
        <v>552</v>
      </c>
      <c r="T3" s="211">
        <f>SUM(B3:S3)</f>
        <v>8309</v>
      </c>
      <c r="U3" s="187">
        <v>15</v>
      </c>
      <c r="V3" s="29">
        <f>T3/U3</f>
        <v>553.9333333333333</v>
      </c>
      <c r="W3" s="31">
        <f>(O3+C3+E3+G3+J3+K3+M3+Q3+R3)/Y3</f>
        <v>562.3529411764706</v>
      </c>
      <c r="X3" s="31">
        <f>(B3+D3+P3+F3+H3+I3+L3+N3+S3)/Z3</f>
        <v>542.9230769230769</v>
      </c>
      <c r="Y3" s="21">
        <v>8.5</v>
      </c>
      <c r="Z3" s="22">
        <v>6.5</v>
      </c>
    </row>
    <row r="4" spans="1:26" ht="15" thickBot="1">
      <c r="A4" s="208" t="s">
        <v>33</v>
      </c>
      <c r="B4" s="7">
        <v>532</v>
      </c>
      <c r="C4" s="187">
        <v>605</v>
      </c>
      <c r="D4" s="7">
        <v>550</v>
      </c>
      <c r="E4" s="7">
        <v>548</v>
      </c>
      <c r="F4" s="7">
        <v>536</v>
      </c>
      <c r="G4" s="7">
        <v>553</v>
      </c>
      <c r="H4" s="7">
        <v>518</v>
      </c>
      <c r="I4" s="7"/>
      <c r="J4" s="7">
        <v>582</v>
      </c>
      <c r="K4" s="7">
        <v>592</v>
      </c>
      <c r="L4" s="7"/>
      <c r="M4" s="7"/>
      <c r="N4" s="7">
        <v>554</v>
      </c>
      <c r="O4" s="7">
        <v>549</v>
      </c>
      <c r="P4" s="7">
        <v>517</v>
      </c>
      <c r="Q4" s="7"/>
      <c r="R4" s="7">
        <v>566</v>
      </c>
      <c r="S4" s="7">
        <v>565</v>
      </c>
      <c r="T4" s="14">
        <f aca="true" t="shared" si="0" ref="T4:T14">SUM(B4:S4)</f>
        <v>7767</v>
      </c>
      <c r="U4" s="14">
        <v>14</v>
      </c>
      <c r="V4" s="29">
        <f aca="true" t="shared" si="1" ref="V4:V14">T4/U4</f>
        <v>554.7857142857143</v>
      </c>
      <c r="W4" s="31">
        <f aca="true" t="shared" si="2" ref="W4:W13">(O4+C4+E4+G4+J4+K4+M4+Q4+R4)/Y4</f>
        <v>570.7142857142857</v>
      </c>
      <c r="X4" s="31">
        <f aca="true" t="shared" si="3" ref="X4:X14">(B4+D4+P4+F4+H4+I4+L4+N4+S4)/Z4</f>
        <v>538.8571428571429</v>
      </c>
      <c r="Y4" s="21">
        <v>7</v>
      </c>
      <c r="Z4" s="22">
        <v>7</v>
      </c>
    </row>
    <row r="5" spans="1:26" ht="15" thickBot="1">
      <c r="A5" s="208" t="s">
        <v>44</v>
      </c>
      <c r="B5" s="7">
        <v>536</v>
      </c>
      <c r="C5" s="7">
        <v>268</v>
      </c>
      <c r="D5" s="7">
        <v>523</v>
      </c>
      <c r="E5" s="7"/>
      <c r="F5" s="7">
        <v>246</v>
      </c>
      <c r="G5" s="7"/>
      <c r="H5" s="7">
        <v>221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4">
        <f t="shared" si="0"/>
        <v>1794</v>
      </c>
      <c r="U5" s="14">
        <v>3.5</v>
      </c>
      <c r="V5" s="29">
        <f t="shared" si="1"/>
        <v>512.5714285714286</v>
      </c>
      <c r="W5" s="31">
        <f t="shared" si="2"/>
        <v>536</v>
      </c>
      <c r="X5" s="31">
        <f t="shared" si="3"/>
        <v>508.6666666666667</v>
      </c>
      <c r="Y5" s="21">
        <v>0.5</v>
      </c>
      <c r="Z5" s="22">
        <v>3</v>
      </c>
    </row>
    <row r="6" spans="1:26" ht="15" thickBot="1">
      <c r="A6" s="208" t="s">
        <v>5</v>
      </c>
      <c r="B6" s="7"/>
      <c r="C6" s="7"/>
      <c r="D6" s="7">
        <v>545</v>
      </c>
      <c r="E6" s="7">
        <v>595</v>
      </c>
      <c r="F6" s="7">
        <v>558</v>
      </c>
      <c r="G6" s="7">
        <v>592</v>
      </c>
      <c r="H6" s="7"/>
      <c r="I6" s="7">
        <v>567</v>
      </c>
      <c r="J6" s="7">
        <v>588</v>
      </c>
      <c r="K6" s="7">
        <v>561</v>
      </c>
      <c r="L6" s="7"/>
      <c r="M6" s="7">
        <v>589</v>
      </c>
      <c r="N6" s="7">
        <v>527</v>
      </c>
      <c r="O6" s="7">
        <v>538</v>
      </c>
      <c r="P6" s="7">
        <v>522</v>
      </c>
      <c r="Q6" s="7">
        <v>262</v>
      </c>
      <c r="R6" s="7"/>
      <c r="S6" s="7"/>
      <c r="T6" s="14">
        <f t="shared" si="0"/>
        <v>6444</v>
      </c>
      <c r="U6" s="14">
        <v>11.5</v>
      </c>
      <c r="V6" s="18">
        <f t="shared" si="1"/>
        <v>560.3478260869565</v>
      </c>
      <c r="W6" s="20">
        <f t="shared" si="2"/>
        <v>573.0769230769231</v>
      </c>
      <c r="X6" s="20">
        <f t="shared" si="3"/>
        <v>543.8</v>
      </c>
      <c r="Y6" s="21">
        <v>6.5</v>
      </c>
      <c r="Z6" s="22">
        <v>5</v>
      </c>
    </row>
    <row r="7" spans="1:26" ht="15" thickBot="1">
      <c r="A7" s="208" t="s">
        <v>2</v>
      </c>
      <c r="B7" s="7">
        <v>562</v>
      </c>
      <c r="C7" s="7">
        <v>593</v>
      </c>
      <c r="D7" s="7">
        <v>561</v>
      </c>
      <c r="E7" s="7">
        <v>576</v>
      </c>
      <c r="F7" s="7">
        <v>565</v>
      </c>
      <c r="G7" s="7">
        <v>517</v>
      </c>
      <c r="H7" s="7">
        <v>267</v>
      </c>
      <c r="I7" s="7">
        <v>528</v>
      </c>
      <c r="J7" s="7">
        <v>537</v>
      </c>
      <c r="K7" s="7">
        <v>594</v>
      </c>
      <c r="L7" s="7">
        <v>549</v>
      </c>
      <c r="M7" s="7">
        <v>552</v>
      </c>
      <c r="N7" s="7">
        <v>233</v>
      </c>
      <c r="O7" s="7"/>
      <c r="P7" s="7">
        <v>537</v>
      </c>
      <c r="Q7" s="7">
        <v>585</v>
      </c>
      <c r="R7" s="7">
        <v>544</v>
      </c>
      <c r="S7" s="7"/>
      <c r="T7" s="14">
        <f t="shared" si="0"/>
        <v>8300</v>
      </c>
      <c r="U7" s="187">
        <v>15</v>
      </c>
      <c r="V7" s="29">
        <f t="shared" si="1"/>
        <v>553.3333333333334</v>
      </c>
      <c r="W7" s="31">
        <f t="shared" si="2"/>
        <v>562.25</v>
      </c>
      <c r="X7" s="31">
        <f t="shared" si="3"/>
        <v>543.1428571428571</v>
      </c>
      <c r="Y7" s="21">
        <v>8</v>
      </c>
      <c r="Z7" s="22">
        <v>7</v>
      </c>
    </row>
    <row r="8" spans="1:26" ht="15" thickBot="1">
      <c r="A8" s="208" t="s">
        <v>79</v>
      </c>
      <c r="B8" s="7"/>
      <c r="C8" s="7">
        <v>516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4">
        <f t="shared" si="0"/>
        <v>516</v>
      </c>
      <c r="U8" s="14">
        <v>1</v>
      </c>
      <c r="V8" s="29">
        <f t="shared" si="1"/>
        <v>516</v>
      </c>
      <c r="W8" s="31">
        <f t="shared" si="2"/>
        <v>516</v>
      </c>
      <c r="X8" s="31"/>
      <c r="Y8" s="21">
        <v>1</v>
      </c>
      <c r="Z8" s="22">
        <v>0</v>
      </c>
    </row>
    <row r="9" spans="1:26" ht="15" thickBot="1">
      <c r="A9" s="208" t="s">
        <v>30</v>
      </c>
      <c r="B9" s="7">
        <v>549</v>
      </c>
      <c r="C9" s="7">
        <v>258</v>
      </c>
      <c r="D9" s="7"/>
      <c r="E9" s="7">
        <v>575</v>
      </c>
      <c r="F9" s="7">
        <v>490</v>
      </c>
      <c r="G9" s="7">
        <v>544</v>
      </c>
      <c r="H9" s="7">
        <v>504</v>
      </c>
      <c r="I9" s="7">
        <v>458</v>
      </c>
      <c r="J9" s="7">
        <v>550</v>
      </c>
      <c r="K9" s="7"/>
      <c r="L9" s="7">
        <v>454</v>
      </c>
      <c r="M9" s="7"/>
      <c r="N9" s="7"/>
      <c r="O9" s="7"/>
      <c r="P9" s="7">
        <v>529</v>
      </c>
      <c r="Q9" s="7">
        <v>520</v>
      </c>
      <c r="R9" s="7">
        <v>555</v>
      </c>
      <c r="S9" s="7"/>
      <c r="T9" s="14">
        <f t="shared" si="0"/>
        <v>5986</v>
      </c>
      <c r="U9" s="14">
        <v>11.5</v>
      </c>
      <c r="V9" s="29">
        <f t="shared" si="1"/>
        <v>520.5217391304348</v>
      </c>
      <c r="W9" s="31">
        <f t="shared" si="2"/>
        <v>545.8181818181819</v>
      </c>
      <c r="X9" s="31">
        <f t="shared" si="3"/>
        <v>497.3333333333333</v>
      </c>
      <c r="Y9" s="21">
        <v>5.5</v>
      </c>
      <c r="Z9" s="22">
        <v>6</v>
      </c>
    </row>
    <row r="10" spans="1:26" ht="15" thickBot="1">
      <c r="A10" s="208" t="s">
        <v>51</v>
      </c>
      <c r="B10" s="7"/>
      <c r="C10" s="7">
        <v>532</v>
      </c>
      <c r="D10" s="7">
        <v>523</v>
      </c>
      <c r="E10" s="7"/>
      <c r="F10" s="7">
        <v>254</v>
      </c>
      <c r="G10" s="13"/>
      <c r="H10" s="7">
        <v>530</v>
      </c>
      <c r="I10" s="7">
        <v>530</v>
      </c>
      <c r="J10" s="7">
        <v>554</v>
      </c>
      <c r="K10" s="7"/>
      <c r="L10" s="7"/>
      <c r="M10" s="7"/>
      <c r="N10" s="7"/>
      <c r="O10" s="7"/>
      <c r="P10" s="7"/>
      <c r="Q10" s="7"/>
      <c r="R10" s="7"/>
      <c r="S10" s="7">
        <v>583</v>
      </c>
      <c r="T10" s="14">
        <f t="shared" si="0"/>
        <v>3506</v>
      </c>
      <c r="U10" s="14">
        <v>6.5</v>
      </c>
      <c r="V10" s="29">
        <f t="shared" si="1"/>
        <v>539.3846153846154</v>
      </c>
      <c r="W10" s="31">
        <f t="shared" si="2"/>
        <v>543</v>
      </c>
      <c r="X10" s="31">
        <f t="shared" si="3"/>
        <v>537.7777777777778</v>
      </c>
      <c r="Y10" s="21">
        <v>2</v>
      </c>
      <c r="Z10" s="22">
        <v>4.5</v>
      </c>
    </row>
    <row r="11" spans="1:26" ht="15" thickBot="1">
      <c r="A11" s="208" t="s">
        <v>84</v>
      </c>
      <c r="B11" s="7">
        <v>524</v>
      </c>
      <c r="C11" s="7">
        <v>332</v>
      </c>
      <c r="D11" s="7">
        <v>589</v>
      </c>
      <c r="E11" s="7">
        <v>544</v>
      </c>
      <c r="F11" s="7">
        <v>248</v>
      </c>
      <c r="G11" s="7">
        <v>535</v>
      </c>
      <c r="H11" s="7">
        <v>527</v>
      </c>
      <c r="I11" s="7"/>
      <c r="J11" s="7"/>
      <c r="K11" s="7">
        <v>596</v>
      </c>
      <c r="L11" s="7">
        <v>533</v>
      </c>
      <c r="M11" s="7">
        <v>576</v>
      </c>
      <c r="N11" s="7">
        <v>542</v>
      </c>
      <c r="O11" s="7">
        <v>574</v>
      </c>
      <c r="P11" s="7">
        <v>526</v>
      </c>
      <c r="Q11" s="7">
        <v>519</v>
      </c>
      <c r="R11" s="7">
        <v>571</v>
      </c>
      <c r="S11" s="7">
        <v>531</v>
      </c>
      <c r="T11" s="14">
        <f t="shared" si="0"/>
        <v>8267</v>
      </c>
      <c r="U11" s="14">
        <v>15</v>
      </c>
      <c r="V11" s="29">
        <f t="shared" si="1"/>
        <v>551.1333333333333</v>
      </c>
      <c r="W11" s="31">
        <f t="shared" si="2"/>
        <v>566.2666666666667</v>
      </c>
      <c r="X11" s="31">
        <f t="shared" si="3"/>
        <v>536</v>
      </c>
      <c r="Y11" s="21">
        <v>7.5</v>
      </c>
      <c r="Z11" s="22">
        <v>7.5</v>
      </c>
    </row>
    <row r="12" spans="1:26" ht="15" thickBot="1">
      <c r="A12" s="210" t="s">
        <v>100</v>
      </c>
      <c r="B12" s="7"/>
      <c r="C12" s="7"/>
      <c r="D12" s="7"/>
      <c r="E12" s="7"/>
      <c r="F12" s="7"/>
      <c r="G12" s="7"/>
      <c r="H12" s="7"/>
      <c r="I12" s="7"/>
      <c r="J12" s="7"/>
      <c r="K12" s="7">
        <v>556</v>
      </c>
      <c r="L12" s="7">
        <v>540</v>
      </c>
      <c r="M12" s="7">
        <v>598</v>
      </c>
      <c r="N12" s="7">
        <v>511</v>
      </c>
      <c r="O12" s="7">
        <v>538</v>
      </c>
      <c r="P12" s="7"/>
      <c r="Q12" s="7">
        <v>528</v>
      </c>
      <c r="R12" s="7">
        <v>590</v>
      </c>
      <c r="S12" s="7">
        <v>488</v>
      </c>
      <c r="T12" s="14">
        <f t="shared" si="0"/>
        <v>4349</v>
      </c>
      <c r="U12" s="14">
        <v>8</v>
      </c>
      <c r="V12" s="29">
        <f t="shared" si="1"/>
        <v>543.625</v>
      </c>
      <c r="W12" s="31">
        <f t="shared" si="2"/>
        <v>562</v>
      </c>
      <c r="X12" s="31">
        <f t="shared" si="3"/>
        <v>513</v>
      </c>
      <c r="Y12" s="21">
        <v>5</v>
      </c>
      <c r="Z12" s="22">
        <v>3</v>
      </c>
    </row>
    <row r="13" spans="1:26" ht="15" thickBot="1">
      <c r="A13" s="210" t="s">
        <v>53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v>511</v>
      </c>
      <c r="M13" s="7">
        <v>535</v>
      </c>
      <c r="N13" s="7">
        <v>248</v>
      </c>
      <c r="O13" s="7">
        <v>549</v>
      </c>
      <c r="P13" s="7">
        <v>548</v>
      </c>
      <c r="Q13" s="7">
        <v>261</v>
      </c>
      <c r="R13" s="7"/>
      <c r="S13" s="7">
        <v>491</v>
      </c>
      <c r="T13" s="14">
        <f t="shared" si="0"/>
        <v>3143</v>
      </c>
      <c r="U13" s="14">
        <v>6</v>
      </c>
      <c r="V13" s="29">
        <f t="shared" si="1"/>
        <v>523.8333333333334</v>
      </c>
      <c r="W13" s="31">
        <f t="shared" si="2"/>
        <v>538</v>
      </c>
      <c r="X13" s="31">
        <f t="shared" si="3"/>
        <v>513.7142857142857</v>
      </c>
      <c r="Y13" s="21">
        <v>2.5</v>
      </c>
      <c r="Z13" s="22">
        <v>3.5</v>
      </c>
    </row>
    <row r="14" spans="1:26" ht="15" thickBot="1">
      <c r="A14" s="210" t="s">
        <v>99</v>
      </c>
      <c r="B14" s="7"/>
      <c r="C14" s="7"/>
      <c r="D14" s="7"/>
      <c r="E14" s="7"/>
      <c r="F14" s="7"/>
      <c r="G14" s="7"/>
      <c r="H14" s="7"/>
      <c r="I14" s="7">
        <v>521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14">
        <f t="shared" si="0"/>
        <v>521</v>
      </c>
      <c r="U14" s="14">
        <v>1</v>
      </c>
      <c r="V14" s="29">
        <f t="shared" si="1"/>
        <v>521</v>
      </c>
      <c r="W14" s="31"/>
      <c r="X14" s="31">
        <f t="shared" si="3"/>
        <v>521</v>
      </c>
      <c r="Y14" s="21">
        <v>0</v>
      </c>
      <c r="Z14" s="22">
        <v>1</v>
      </c>
    </row>
    <row r="15" spans="1:26" ht="15" thickBot="1">
      <c r="A15" s="205" t="s">
        <v>7</v>
      </c>
      <c r="B15" s="26">
        <f>SUM(B3:B11)</f>
        <v>3244</v>
      </c>
      <c r="C15" s="219">
        <f>SUM(C3:C11)</f>
        <v>3352</v>
      </c>
      <c r="D15" s="197">
        <f>SUM(D3:D11)</f>
        <v>3291</v>
      </c>
      <c r="E15" s="197">
        <f>SUM(E3:E11)</f>
        <v>3389</v>
      </c>
      <c r="F15" s="197">
        <f>SUM(F3:F14)</f>
        <v>3143</v>
      </c>
      <c r="G15" s="197">
        <f>SUM(G3:G11)</f>
        <v>3326</v>
      </c>
      <c r="H15" s="216">
        <f>SUM(H3:H11)</f>
        <v>3099</v>
      </c>
      <c r="I15" s="197">
        <f>SUM(I3:I14)</f>
        <v>3130</v>
      </c>
      <c r="J15" s="249">
        <f>SUM(J3:J11)</f>
        <v>3386</v>
      </c>
      <c r="K15" s="187">
        <f>SUM(K3:K14)</f>
        <v>3466</v>
      </c>
      <c r="L15" s="219">
        <f>SUM(L3:L13)</f>
        <v>3173</v>
      </c>
      <c r="M15" s="219">
        <f>SUM(M3:M13)</f>
        <v>3399</v>
      </c>
      <c r="N15" s="219">
        <f>SUM(N3:N13)</f>
        <v>3161</v>
      </c>
      <c r="O15" s="219">
        <f>SUM(O3:O13)</f>
        <v>3280</v>
      </c>
      <c r="P15" s="197">
        <f aca="true" t="shared" si="4" ref="P15:U15">SUM(P3:P14)</f>
        <v>3179</v>
      </c>
      <c r="Q15" s="197">
        <f t="shared" si="4"/>
        <v>3255</v>
      </c>
      <c r="R15" s="197">
        <f t="shared" si="4"/>
        <v>3419</v>
      </c>
      <c r="S15" s="197">
        <f t="shared" si="4"/>
        <v>3210</v>
      </c>
      <c r="T15" s="242">
        <f t="shared" si="4"/>
        <v>58902</v>
      </c>
      <c r="U15" s="13">
        <f t="shared" si="4"/>
        <v>108</v>
      </c>
      <c r="V15" s="18">
        <f>T15/AB2</f>
        <v>3272.3333333333335</v>
      </c>
      <c r="W15" s="26"/>
      <c r="X15" s="26"/>
      <c r="Y15" s="21">
        <f>SUM(Y3:Y14)</f>
        <v>54</v>
      </c>
      <c r="Z15" s="22">
        <f>SUM(Z3:Z14)</f>
        <v>54</v>
      </c>
    </row>
    <row r="16" ht="15" thickBot="1"/>
    <row r="17" spans="2:29" ht="15" thickBot="1">
      <c r="B17" s="41" t="s">
        <v>37</v>
      </c>
      <c r="D17" s="42" t="s">
        <v>39</v>
      </c>
      <c r="F17" s="162" t="s">
        <v>54</v>
      </c>
      <c r="H17" s="52" t="s">
        <v>55</v>
      </c>
      <c r="AB17" s="171"/>
      <c r="AC17" s="111" t="s">
        <v>60</v>
      </c>
    </row>
    <row r="18" ht="24" customHeight="1">
      <c r="AB18" s="111" t="s">
        <v>87</v>
      </c>
    </row>
    <row r="19" ht="15" thickBot="1"/>
    <row r="20" spans="1:28" ht="15" thickBot="1">
      <c r="A20" s="112" t="s">
        <v>114</v>
      </c>
      <c r="U20" s="7"/>
      <c r="V20" s="272" t="s">
        <v>43</v>
      </c>
      <c r="W20" s="274" t="s">
        <v>42</v>
      </c>
      <c r="X20" s="275"/>
      <c r="Y20" s="7"/>
      <c r="Z20" s="7"/>
      <c r="AB20" s="112" t="s">
        <v>89</v>
      </c>
    </row>
    <row r="21" spans="1:28" ht="15" thickBot="1">
      <c r="A21" s="110" t="s">
        <v>10</v>
      </c>
      <c r="B21" s="47" t="s">
        <v>1</v>
      </c>
      <c r="C21" s="44" t="s">
        <v>3</v>
      </c>
      <c r="D21" s="43" t="s">
        <v>4</v>
      </c>
      <c r="E21" s="45" t="s">
        <v>8</v>
      </c>
      <c r="F21" s="43" t="s">
        <v>9</v>
      </c>
      <c r="G21" s="45" t="s">
        <v>11</v>
      </c>
      <c r="H21" s="43" t="s">
        <v>12</v>
      </c>
      <c r="I21" s="43" t="s">
        <v>13</v>
      </c>
      <c r="J21" s="45" t="s">
        <v>14</v>
      </c>
      <c r="K21" s="45" t="s">
        <v>15</v>
      </c>
      <c r="L21" s="43" t="s">
        <v>16</v>
      </c>
      <c r="M21" s="44" t="s">
        <v>17</v>
      </c>
      <c r="N21" s="43" t="s">
        <v>18</v>
      </c>
      <c r="O21" s="45" t="s">
        <v>19</v>
      </c>
      <c r="P21" s="43" t="s">
        <v>20</v>
      </c>
      <c r="Q21" s="45" t="s">
        <v>21</v>
      </c>
      <c r="R21" s="45" t="s">
        <v>22</v>
      </c>
      <c r="S21" s="54" t="s">
        <v>23</v>
      </c>
      <c r="T21" s="13" t="s">
        <v>24</v>
      </c>
      <c r="U21" s="15" t="s">
        <v>25</v>
      </c>
      <c r="V21" s="273"/>
      <c r="W21" s="46" t="s">
        <v>37</v>
      </c>
      <c r="X21" s="47" t="s">
        <v>38</v>
      </c>
      <c r="Y21" s="21" t="s">
        <v>40</v>
      </c>
      <c r="Z21" s="22" t="s">
        <v>41</v>
      </c>
      <c r="AB21" s="111">
        <v>18</v>
      </c>
    </row>
    <row r="22" spans="1:26" ht="15" thickBot="1">
      <c r="A22" s="221" t="s">
        <v>77</v>
      </c>
      <c r="B22" s="7">
        <v>530</v>
      </c>
      <c r="C22" s="7">
        <v>249</v>
      </c>
      <c r="D22" s="7"/>
      <c r="E22" s="7"/>
      <c r="F22" s="7"/>
      <c r="G22" s="7">
        <v>514</v>
      </c>
      <c r="H22" s="7"/>
      <c r="I22" s="7">
        <v>481</v>
      </c>
      <c r="J22" s="7"/>
      <c r="K22" s="7">
        <v>527</v>
      </c>
      <c r="L22" s="7">
        <v>271</v>
      </c>
      <c r="M22" s="7"/>
      <c r="N22" s="7">
        <v>99</v>
      </c>
      <c r="O22" s="7"/>
      <c r="P22" s="7"/>
      <c r="Q22" s="7"/>
      <c r="R22" s="7"/>
      <c r="S22" s="7">
        <v>508</v>
      </c>
      <c r="T22" s="57">
        <f>SUM(B22:S22)</f>
        <v>3179</v>
      </c>
      <c r="U22" s="250">
        <v>6.25</v>
      </c>
      <c r="V22" s="214">
        <f aca="true" t="shared" si="5" ref="V22:V33">T22/U22</f>
        <v>508.64</v>
      </c>
      <c r="W22" s="31">
        <f>(O22+C22+E22+G22+J22+K22+M22+Q22+R22)/Y22</f>
        <v>516</v>
      </c>
      <c r="X22" s="31">
        <f>(B22+D22+P22+F22+H22+I22+L22+N22+S22)/Z22</f>
        <v>503.73333333333335</v>
      </c>
      <c r="Y22" s="21">
        <v>2.5</v>
      </c>
      <c r="Z22" s="22">
        <v>3.75</v>
      </c>
    </row>
    <row r="23" spans="1:26" ht="15" thickBot="1">
      <c r="A23" s="221" t="s">
        <v>53</v>
      </c>
      <c r="B23" s="7"/>
      <c r="C23" s="7">
        <v>505</v>
      </c>
      <c r="D23" s="7"/>
      <c r="E23" s="7">
        <v>521</v>
      </c>
      <c r="F23" s="7"/>
      <c r="G23" s="7"/>
      <c r="H23" s="7">
        <v>564</v>
      </c>
      <c r="I23" s="7">
        <v>555</v>
      </c>
      <c r="J23" s="7">
        <v>524</v>
      </c>
      <c r="K23" s="7"/>
      <c r="L23" s="7"/>
      <c r="M23" s="7"/>
      <c r="N23" s="7"/>
      <c r="O23" s="251"/>
      <c r="P23" s="7"/>
      <c r="Q23" s="7"/>
      <c r="R23" s="7"/>
      <c r="S23" s="7"/>
      <c r="T23" s="57">
        <f aca="true" t="shared" si="6" ref="T23:T34">SUM(B23:S23)</f>
        <v>2669</v>
      </c>
      <c r="U23" s="245">
        <v>5</v>
      </c>
      <c r="V23" s="214">
        <f t="shared" si="5"/>
        <v>533.8</v>
      </c>
      <c r="W23" s="31">
        <f aca="true" t="shared" si="7" ref="W23:W33">(O23+C23+E23+G23+J23+K23+M23+Q23+R23)/Y23</f>
        <v>516.6666666666666</v>
      </c>
      <c r="X23" s="31">
        <f aca="true" t="shared" si="8" ref="X23:X33">(B23+D23+P23+F23+H23+I23+L23+N23+S23)/Z23</f>
        <v>559.5</v>
      </c>
      <c r="Y23" s="21">
        <v>3</v>
      </c>
      <c r="Z23" s="22">
        <v>2</v>
      </c>
    </row>
    <row r="24" spans="1:26" ht="15" thickBot="1">
      <c r="A24" s="221" t="s">
        <v>99</v>
      </c>
      <c r="B24" s="7">
        <v>500</v>
      </c>
      <c r="C24" s="7">
        <v>539</v>
      </c>
      <c r="D24" s="7">
        <v>573</v>
      </c>
      <c r="E24" s="7">
        <v>539</v>
      </c>
      <c r="F24" s="7">
        <v>523</v>
      </c>
      <c r="G24" s="7"/>
      <c r="H24" s="7"/>
      <c r="I24" s="7"/>
      <c r="J24" s="7">
        <v>507</v>
      </c>
      <c r="K24" s="7"/>
      <c r="L24" s="7">
        <v>221</v>
      </c>
      <c r="M24" s="7">
        <v>125</v>
      </c>
      <c r="N24" s="7"/>
      <c r="O24" s="7"/>
      <c r="P24" s="7"/>
      <c r="Q24" s="7"/>
      <c r="R24" s="7">
        <v>550</v>
      </c>
      <c r="S24" s="7"/>
      <c r="T24" s="57">
        <f t="shared" si="6"/>
        <v>4077</v>
      </c>
      <c r="U24" s="245">
        <v>7.75</v>
      </c>
      <c r="V24" s="214">
        <f t="shared" si="5"/>
        <v>526.0645161290323</v>
      </c>
      <c r="W24" s="31">
        <f t="shared" si="7"/>
        <v>531.7647058823529</v>
      </c>
      <c r="X24" s="31">
        <f t="shared" si="8"/>
        <v>519.1428571428571</v>
      </c>
      <c r="Y24" s="21">
        <v>4.25</v>
      </c>
      <c r="Z24" s="22">
        <v>3.5</v>
      </c>
    </row>
    <row r="25" spans="1:26" ht="15" thickBot="1">
      <c r="A25" s="221" t="s">
        <v>52</v>
      </c>
      <c r="B25" s="7">
        <v>245</v>
      </c>
      <c r="C25" s="7"/>
      <c r="D25" s="7"/>
      <c r="E25" s="7">
        <v>96</v>
      </c>
      <c r="F25" s="7">
        <v>236</v>
      </c>
      <c r="G25" s="7">
        <v>558</v>
      </c>
      <c r="H25" s="7">
        <v>244</v>
      </c>
      <c r="I25" s="7">
        <v>262</v>
      </c>
      <c r="J25" s="7">
        <v>504</v>
      </c>
      <c r="K25" s="187">
        <v>624</v>
      </c>
      <c r="L25" s="7">
        <v>503</v>
      </c>
      <c r="M25" s="7">
        <v>242</v>
      </c>
      <c r="N25" s="7">
        <v>496</v>
      </c>
      <c r="O25" s="7">
        <v>557</v>
      </c>
      <c r="P25" s="7">
        <v>570</v>
      </c>
      <c r="Q25" s="7">
        <v>571</v>
      </c>
      <c r="R25" s="7">
        <v>554</v>
      </c>
      <c r="S25" s="7">
        <v>561</v>
      </c>
      <c r="T25" s="57">
        <f t="shared" si="6"/>
        <v>6823</v>
      </c>
      <c r="U25" s="245">
        <v>12.75</v>
      </c>
      <c r="V25" s="214">
        <f t="shared" si="5"/>
        <v>535.1372549019608</v>
      </c>
      <c r="W25" s="31">
        <f t="shared" si="7"/>
        <v>549.0370370370371</v>
      </c>
      <c r="X25" s="31">
        <f t="shared" si="8"/>
        <v>519.5</v>
      </c>
      <c r="Y25" s="21">
        <v>6.75</v>
      </c>
      <c r="Z25" s="22">
        <v>6</v>
      </c>
    </row>
    <row r="26" spans="1:26" ht="15" thickBot="1">
      <c r="A26" s="222" t="s">
        <v>32</v>
      </c>
      <c r="B26" s="251">
        <v>609</v>
      </c>
      <c r="C26" s="7"/>
      <c r="D26" s="7">
        <v>533</v>
      </c>
      <c r="E26" s="7">
        <v>244</v>
      </c>
      <c r="F26" s="7">
        <v>570</v>
      </c>
      <c r="G26" s="7">
        <v>562</v>
      </c>
      <c r="H26" s="7">
        <v>588</v>
      </c>
      <c r="I26" s="7">
        <v>565</v>
      </c>
      <c r="J26" s="7">
        <v>550</v>
      </c>
      <c r="K26" s="7"/>
      <c r="L26" s="7">
        <v>541</v>
      </c>
      <c r="M26" s="7">
        <v>568</v>
      </c>
      <c r="N26" s="7">
        <v>530</v>
      </c>
      <c r="O26" s="7">
        <v>554</v>
      </c>
      <c r="P26" s="7">
        <v>547</v>
      </c>
      <c r="Q26" s="7">
        <v>582</v>
      </c>
      <c r="R26" s="7">
        <v>559</v>
      </c>
      <c r="S26" s="7">
        <v>557</v>
      </c>
      <c r="T26" s="57">
        <f t="shared" si="6"/>
        <v>8659</v>
      </c>
      <c r="U26" s="245">
        <v>15.5</v>
      </c>
      <c r="V26" s="214">
        <f t="shared" si="5"/>
        <v>558.6451612903226</v>
      </c>
      <c r="W26" s="31">
        <f t="shared" si="7"/>
        <v>556.7692307692307</v>
      </c>
      <c r="X26" s="20">
        <f t="shared" si="8"/>
        <v>560</v>
      </c>
      <c r="Y26" s="21">
        <v>6.5</v>
      </c>
      <c r="Z26" s="22">
        <v>9</v>
      </c>
    </row>
    <row r="27" spans="1:26" ht="15" thickBot="1">
      <c r="A27" s="221" t="s">
        <v>100</v>
      </c>
      <c r="B27" s="7">
        <v>562</v>
      </c>
      <c r="C27" s="7">
        <v>565</v>
      </c>
      <c r="D27" s="7">
        <v>538</v>
      </c>
      <c r="E27" s="7">
        <v>588</v>
      </c>
      <c r="F27" s="7"/>
      <c r="G27" s="7">
        <v>569</v>
      </c>
      <c r="H27" s="7">
        <v>570</v>
      </c>
      <c r="I27" s="7">
        <v>553</v>
      </c>
      <c r="J27" s="7">
        <v>585</v>
      </c>
      <c r="K27" s="7"/>
      <c r="L27" s="7"/>
      <c r="M27" s="7"/>
      <c r="N27" s="7"/>
      <c r="O27" s="7"/>
      <c r="P27" s="7"/>
      <c r="Q27" s="7"/>
      <c r="R27" s="7"/>
      <c r="S27" s="7"/>
      <c r="T27" s="57">
        <f t="shared" si="6"/>
        <v>4530</v>
      </c>
      <c r="U27" s="245">
        <v>8</v>
      </c>
      <c r="V27" s="175">
        <f t="shared" si="5"/>
        <v>566.25</v>
      </c>
      <c r="W27" s="20">
        <f t="shared" si="7"/>
        <v>576.75</v>
      </c>
      <c r="X27" s="31">
        <f t="shared" si="8"/>
        <v>555.75</v>
      </c>
      <c r="Y27" s="21">
        <v>4</v>
      </c>
      <c r="Z27" s="22">
        <v>4</v>
      </c>
    </row>
    <row r="28" spans="1:26" ht="15" thickBot="1">
      <c r="A28" s="221" t="s">
        <v>101</v>
      </c>
      <c r="B28" s="7">
        <v>533</v>
      </c>
      <c r="C28" s="7">
        <v>575</v>
      </c>
      <c r="D28" s="7">
        <v>509</v>
      </c>
      <c r="E28" s="7">
        <v>266</v>
      </c>
      <c r="F28" s="7">
        <v>483</v>
      </c>
      <c r="G28" s="7"/>
      <c r="H28" s="7">
        <v>511</v>
      </c>
      <c r="J28" s="7"/>
      <c r="K28" s="7">
        <v>566</v>
      </c>
      <c r="L28" s="7">
        <v>505</v>
      </c>
      <c r="M28" s="7">
        <v>236</v>
      </c>
      <c r="N28" s="7">
        <v>520</v>
      </c>
      <c r="O28" s="7">
        <v>579</v>
      </c>
      <c r="P28" s="7"/>
      <c r="Q28" s="7">
        <v>544</v>
      </c>
      <c r="R28" s="7"/>
      <c r="S28" s="7">
        <v>538</v>
      </c>
      <c r="T28" s="57">
        <f t="shared" si="6"/>
        <v>6365</v>
      </c>
      <c r="U28" s="247">
        <v>12</v>
      </c>
      <c r="V28" s="214">
        <f t="shared" si="5"/>
        <v>530.4166666666666</v>
      </c>
      <c r="W28" s="31">
        <f t="shared" si="7"/>
        <v>553.2</v>
      </c>
      <c r="X28" s="31">
        <f t="shared" si="8"/>
        <v>514.1428571428571</v>
      </c>
      <c r="Y28" s="21">
        <v>5</v>
      </c>
      <c r="Z28" s="22">
        <v>7</v>
      </c>
    </row>
    <row r="29" spans="1:26" ht="15" thickBot="1">
      <c r="A29" s="221" t="s">
        <v>116</v>
      </c>
      <c r="B29" s="7">
        <v>275</v>
      </c>
      <c r="C29" s="7">
        <v>531</v>
      </c>
      <c r="D29" s="7">
        <v>546</v>
      </c>
      <c r="E29" s="7">
        <v>556</v>
      </c>
      <c r="F29" s="7">
        <v>517</v>
      </c>
      <c r="G29" s="7">
        <v>555</v>
      </c>
      <c r="H29" s="7">
        <v>522</v>
      </c>
      <c r="I29" s="7">
        <v>536</v>
      </c>
      <c r="J29" s="7">
        <v>569</v>
      </c>
      <c r="K29" s="7">
        <v>573</v>
      </c>
      <c r="L29" s="7">
        <v>504</v>
      </c>
      <c r="M29" s="7">
        <v>508</v>
      </c>
      <c r="N29" s="7">
        <v>377</v>
      </c>
      <c r="O29" s="7">
        <v>525</v>
      </c>
      <c r="P29" s="7">
        <v>474</v>
      </c>
      <c r="Q29" s="7"/>
      <c r="R29" s="7">
        <v>538</v>
      </c>
      <c r="S29" s="7">
        <v>534</v>
      </c>
      <c r="T29" s="57">
        <f t="shared" si="6"/>
        <v>8640</v>
      </c>
      <c r="U29" s="187">
        <v>16.25</v>
      </c>
      <c r="V29" s="214">
        <f t="shared" si="5"/>
        <v>531.6923076923077</v>
      </c>
      <c r="W29" s="31">
        <f t="shared" si="7"/>
        <v>544.375</v>
      </c>
      <c r="X29" s="31">
        <f t="shared" si="8"/>
        <v>519.3939393939394</v>
      </c>
      <c r="Y29" s="21">
        <v>8</v>
      </c>
      <c r="Z29" s="22">
        <v>8.25</v>
      </c>
    </row>
    <row r="30" spans="1:26" ht="15" thickBot="1">
      <c r="A30" s="221" t="s">
        <v>79</v>
      </c>
      <c r="B30" s="7"/>
      <c r="C30" s="7"/>
      <c r="D30" s="7"/>
      <c r="E30" s="7"/>
      <c r="F30" s="7">
        <v>565</v>
      </c>
      <c r="G30" s="7">
        <v>554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7">
        <f t="shared" si="6"/>
        <v>1119</v>
      </c>
      <c r="U30" s="248">
        <v>2</v>
      </c>
      <c r="V30" s="214">
        <f t="shared" si="5"/>
        <v>559.5</v>
      </c>
      <c r="W30" s="31">
        <f t="shared" si="7"/>
        <v>554</v>
      </c>
      <c r="X30" s="31">
        <f t="shared" si="8"/>
        <v>565</v>
      </c>
      <c r="Y30" s="21">
        <v>1</v>
      </c>
      <c r="Z30" s="22">
        <v>1</v>
      </c>
    </row>
    <row r="31" spans="1:26" ht="15" thickBot="1">
      <c r="A31" s="221" t="s">
        <v>103</v>
      </c>
      <c r="B31" s="7"/>
      <c r="C31" s="7">
        <v>273</v>
      </c>
      <c r="D31" s="7">
        <v>520</v>
      </c>
      <c r="E31" s="7">
        <v>424</v>
      </c>
      <c r="F31" s="7">
        <v>243</v>
      </c>
      <c r="G31" s="7"/>
      <c r="H31" s="7">
        <v>271</v>
      </c>
      <c r="I31" s="7">
        <v>226</v>
      </c>
      <c r="J31" s="7"/>
      <c r="K31" s="7">
        <v>545</v>
      </c>
      <c r="L31" s="7"/>
      <c r="M31" s="7">
        <v>416</v>
      </c>
      <c r="N31" s="7"/>
      <c r="O31" s="7">
        <v>534</v>
      </c>
      <c r="P31" s="7">
        <v>493</v>
      </c>
      <c r="Q31" s="7">
        <v>539</v>
      </c>
      <c r="R31" s="7">
        <v>248</v>
      </c>
      <c r="S31" s="7"/>
      <c r="T31" s="57">
        <f t="shared" si="6"/>
        <v>4732</v>
      </c>
      <c r="U31" s="245">
        <v>9</v>
      </c>
      <c r="V31" s="214">
        <f t="shared" si="5"/>
        <v>525.7777777777778</v>
      </c>
      <c r="W31" s="31">
        <f t="shared" si="7"/>
        <v>541.6363636363636</v>
      </c>
      <c r="X31" s="31">
        <f t="shared" si="8"/>
        <v>500.85714285714283</v>
      </c>
      <c r="Y31" s="21">
        <v>5.5</v>
      </c>
      <c r="Z31" s="22">
        <v>3.5</v>
      </c>
    </row>
    <row r="32" spans="1:26" ht="15" thickBot="1">
      <c r="A32" s="221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>
        <v>569</v>
      </c>
      <c r="N32" s="7">
        <v>523</v>
      </c>
      <c r="O32" s="7">
        <v>544</v>
      </c>
      <c r="P32" s="7">
        <v>533</v>
      </c>
      <c r="Q32" s="7">
        <v>555</v>
      </c>
      <c r="R32" s="7">
        <v>584</v>
      </c>
      <c r="S32" s="7"/>
      <c r="T32" s="57">
        <f t="shared" si="6"/>
        <v>3308</v>
      </c>
      <c r="U32" s="245">
        <v>6</v>
      </c>
      <c r="V32" s="214">
        <f t="shared" si="5"/>
        <v>551.3333333333334</v>
      </c>
      <c r="W32" s="31">
        <f t="shared" si="7"/>
        <v>563</v>
      </c>
      <c r="X32" s="31">
        <f t="shared" si="8"/>
        <v>528</v>
      </c>
      <c r="Y32" s="21">
        <v>4</v>
      </c>
      <c r="Z32" s="22">
        <v>2</v>
      </c>
    </row>
    <row r="33" spans="1:26" ht="15" thickBot="1">
      <c r="A33" s="221" t="s">
        <v>118</v>
      </c>
      <c r="B33" s="7"/>
      <c r="C33" s="7"/>
      <c r="D33" s="7"/>
      <c r="E33" s="7"/>
      <c r="F33" s="7"/>
      <c r="G33" s="7"/>
      <c r="H33" s="7"/>
      <c r="I33" s="7"/>
      <c r="J33" s="7"/>
      <c r="K33" s="7">
        <v>543</v>
      </c>
      <c r="L33" s="7">
        <v>550</v>
      </c>
      <c r="M33" s="7">
        <v>564</v>
      </c>
      <c r="N33" s="7">
        <v>561</v>
      </c>
      <c r="O33" s="7"/>
      <c r="P33" s="7">
        <v>541</v>
      </c>
      <c r="Q33" s="7">
        <v>527</v>
      </c>
      <c r="R33" s="7"/>
      <c r="S33" s="7">
        <v>522</v>
      </c>
      <c r="T33" s="57">
        <f t="shared" si="6"/>
        <v>3808</v>
      </c>
      <c r="U33" s="245">
        <v>7</v>
      </c>
      <c r="V33" s="214">
        <f t="shared" si="5"/>
        <v>544</v>
      </c>
      <c r="W33" s="31">
        <f t="shared" si="7"/>
        <v>544.6666666666666</v>
      </c>
      <c r="X33" s="31">
        <f t="shared" si="8"/>
        <v>543.5</v>
      </c>
      <c r="Y33" s="21">
        <v>3</v>
      </c>
      <c r="Z33" s="22">
        <v>4</v>
      </c>
    </row>
    <row r="34" spans="1:26" ht="15" thickBot="1">
      <c r="A34" s="112" t="s">
        <v>110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252</v>
      </c>
      <c r="S34" s="7"/>
      <c r="T34" s="57">
        <f t="shared" si="6"/>
        <v>252</v>
      </c>
      <c r="U34" s="246">
        <v>0.5</v>
      </c>
      <c r="V34" s="214">
        <f>T34/U34</f>
        <v>504</v>
      </c>
      <c r="W34" s="31">
        <f>(O34+C34+E34+G34+J34+K34+M34+Q34+R34)/Y34</f>
        <v>504</v>
      </c>
      <c r="X34" s="31"/>
      <c r="Y34" s="21">
        <v>0.5</v>
      </c>
      <c r="Z34" s="22">
        <v>0</v>
      </c>
    </row>
    <row r="35" spans="1:26" ht="15" thickBot="1">
      <c r="A35" s="205" t="s">
        <v>7</v>
      </c>
      <c r="B35" s="35">
        <f>SUM(B22:B31)</f>
        <v>3254</v>
      </c>
      <c r="C35" s="8">
        <f>SUM(C22:C31)</f>
        <v>3237</v>
      </c>
      <c r="D35" s="8">
        <f>SUM(D22:D31)</f>
        <v>3219</v>
      </c>
      <c r="E35" s="8">
        <f>SUM(E22:E31)</f>
        <v>3234</v>
      </c>
      <c r="F35" s="8">
        <f>SUM(F22:F31)</f>
        <v>3137</v>
      </c>
      <c r="G35" s="8">
        <f>SUM(G22:G30)</f>
        <v>3312</v>
      </c>
      <c r="H35" s="8">
        <f>SUM(H22:H31)</f>
        <v>3270</v>
      </c>
      <c r="I35" s="188">
        <f>SUM(I22:I31)</f>
        <v>3178</v>
      </c>
      <c r="J35" s="8">
        <f>SUM(J22:J31)</f>
        <v>3239</v>
      </c>
      <c r="K35" s="8">
        <f>SUM(K22:K33)</f>
        <v>3378</v>
      </c>
      <c r="L35" s="8">
        <f aca="true" t="shared" si="9" ref="L35:Q35">SUM(L22:L33)</f>
        <v>3095</v>
      </c>
      <c r="M35" s="8">
        <f t="shared" si="9"/>
        <v>3228</v>
      </c>
      <c r="N35" s="8">
        <f t="shared" si="9"/>
        <v>3106</v>
      </c>
      <c r="O35" s="8">
        <f t="shared" si="9"/>
        <v>3293</v>
      </c>
      <c r="P35" s="8">
        <f t="shared" si="9"/>
        <v>3158</v>
      </c>
      <c r="Q35" s="168">
        <f t="shared" si="9"/>
        <v>3318</v>
      </c>
      <c r="R35" s="8">
        <f>SUM(R22:R34)</f>
        <v>3285</v>
      </c>
      <c r="S35" s="8">
        <f>SUM(S22:S34)</f>
        <v>3220</v>
      </c>
      <c r="T35" s="13">
        <f>SUM(T22:T33)</f>
        <v>57909</v>
      </c>
      <c r="U35" s="223">
        <f>SUM(U22:U34)</f>
        <v>108</v>
      </c>
      <c r="V35" s="18">
        <f>T35/AB21</f>
        <v>3217.1666666666665</v>
      </c>
      <c r="W35" s="26"/>
      <c r="X35" s="26"/>
      <c r="Y35" s="21">
        <f>SUM(Y22:Y34)</f>
        <v>54</v>
      </c>
      <c r="Z35" s="22">
        <f>SUM(Z22:Z34)</f>
        <v>54</v>
      </c>
    </row>
    <row r="36" ht="15" thickBot="1"/>
    <row r="37" spans="2:29" ht="15" thickBot="1">
      <c r="B37" s="41" t="s">
        <v>37</v>
      </c>
      <c r="D37" s="42" t="s">
        <v>39</v>
      </c>
      <c r="F37" s="162" t="s">
        <v>54</v>
      </c>
      <c r="H37" s="52" t="s">
        <v>55</v>
      </c>
      <c r="AB37" s="171"/>
      <c r="AC37" s="111" t="s">
        <v>60</v>
      </c>
    </row>
    <row r="38" ht="14.25">
      <c r="AB38" s="111" t="s">
        <v>87</v>
      </c>
    </row>
    <row r="40" ht="15" thickBot="1"/>
    <row r="41" spans="1:28" ht="15.75" customHeight="1" thickBot="1">
      <c r="A41" s="112" t="s">
        <v>115</v>
      </c>
      <c r="V41" s="272" t="s">
        <v>43</v>
      </c>
      <c r="W41" s="274" t="s">
        <v>42</v>
      </c>
      <c r="X41" s="275"/>
      <c r="AB41" s="112" t="s">
        <v>89</v>
      </c>
    </row>
    <row r="42" spans="1:28" ht="15" thickBot="1">
      <c r="A42" s="207" t="s">
        <v>10</v>
      </c>
      <c r="B42" s="213" t="s">
        <v>1</v>
      </c>
      <c r="C42" s="43" t="s">
        <v>3</v>
      </c>
      <c r="D42" s="45" t="s">
        <v>4</v>
      </c>
      <c r="E42" s="43" t="s">
        <v>8</v>
      </c>
      <c r="F42" s="43" t="s">
        <v>9</v>
      </c>
      <c r="G42" s="45" t="s">
        <v>11</v>
      </c>
      <c r="H42" s="43" t="s">
        <v>12</v>
      </c>
      <c r="I42" s="45" t="s">
        <v>13</v>
      </c>
      <c r="J42" s="43" t="s">
        <v>14</v>
      </c>
      <c r="K42" s="45" t="s">
        <v>15</v>
      </c>
      <c r="L42" s="45" t="s">
        <v>16</v>
      </c>
      <c r="M42" s="54" t="s">
        <v>17</v>
      </c>
      <c r="N42" s="12" t="s">
        <v>86</v>
      </c>
      <c r="O42" s="12" t="s">
        <v>86</v>
      </c>
      <c r="P42" s="12" t="s">
        <v>86</v>
      </c>
      <c r="Q42" s="12" t="s">
        <v>85</v>
      </c>
      <c r="R42" s="12" t="s">
        <v>85</v>
      </c>
      <c r="S42" s="12" t="s">
        <v>86</v>
      </c>
      <c r="T42" s="13" t="s">
        <v>24</v>
      </c>
      <c r="U42" s="58" t="s">
        <v>25</v>
      </c>
      <c r="V42" s="273"/>
      <c r="W42" s="46" t="s">
        <v>37</v>
      </c>
      <c r="X42" s="47" t="s">
        <v>38</v>
      </c>
      <c r="Y42" s="21" t="s">
        <v>40</v>
      </c>
      <c r="Z42" s="22" t="s">
        <v>41</v>
      </c>
      <c r="AB42" s="111">
        <v>10</v>
      </c>
    </row>
    <row r="43" spans="1:26" ht="15" thickBot="1">
      <c r="A43" s="217" t="s">
        <v>102</v>
      </c>
      <c r="B43" s="7">
        <v>453</v>
      </c>
      <c r="C43" s="7">
        <v>530</v>
      </c>
      <c r="D43" s="7">
        <v>542</v>
      </c>
      <c r="E43" s="7">
        <v>462</v>
      </c>
      <c r="F43" s="7">
        <v>496</v>
      </c>
      <c r="G43" s="7"/>
      <c r="H43" s="7">
        <v>496</v>
      </c>
      <c r="I43" s="7">
        <v>532</v>
      </c>
      <c r="J43" s="7">
        <v>523</v>
      </c>
      <c r="K43" s="7"/>
      <c r="L43" s="7">
        <v>534</v>
      </c>
      <c r="M43" s="7"/>
      <c r="N43" s="7"/>
      <c r="O43" s="7"/>
      <c r="P43" s="251"/>
      <c r="Q43" s="7"/>
      <c r="R43" s="7"/>
      <c r="S43" s="7"/>
      <c r="T43" s="57">
        <f>SUM(B43:S43)</f>
        <v>4568</v>
      </c>
      <c r="U43" s="15">
        <v>9</v>
      </c>
      <c r="V43" s="214">
        <f aca="true" t="shared" si="10" ref="V43:V56">T43/U43</f>
        <v>507.55555555555554</v>
      </c>
      <c r="W43" s="30">
        <f>(D43+G43+I43+B43+K43+L43)/Y43</f>
        <v>515.25</v>
      </c>
      <c r="X43" s="31">
        <f>(F43+C43+E43+H43+J43+M43)/Z43</f>
        <v>501.4</v>
      </c>
      <c r="Y43" s="21">
        <v>4</v>
      </c>
      <c r="Z43" s="22">
        <v>5</v>
      </c>
    </row>
    <row r="44" spans="1:26" ht="15" thickBot="1">
      <c r="A44" s="217" t="s">
        <v>56</v>
      </c>
      <c r="B44" s="7"/>
      <c r="C44" s="7">
        <v>434</v>
      </c>
      <c r="D44" s="7"/>
      <c r="E44" s="7"/>
      <c r="F44" s="7">
        <v>475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7">
        <f aca="true" t="shared" si="11" ref="T44:T56">SUM(B44:S44)</f>
        <v>909</v>
      </c>
      <c r="U44" s="14">
        <v>2</v>
      </c>
      <c r="V44" s="214">
        <f t="shared" si="10"/>
        <v>454.5</v>
      </c>
      <c r="W44" s="30"/>
      <c r="X44" s="31">
        <f aca="true" t="shared" si="12" ref="X44:X56">(F44+C44+E44+H44+J44+M44)/Z44</f>
        <v>454.5</v>
      </c>
      <c r="Y44" s="21"/>
      <c r="Z44" s="22">
        <v>2</v>
      </c>
    </row>
    <row r="45" spans="1:26" ht="15" thickBot="1">
      <c r="A45" s="228" t="s">
        <v>77</v>
      </c>
      <c r="B45" s="187">
        <v>563</v>
      </c>
      <c r="C45" s="7">
        <v>500</v>
      </c>
      <c r="D45" s="7"/>
      <c r="E45" s="7"/>
      <c r="F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7">
        <f t="shared" si="11"/>
        <v>1063</v>
      </c>
      <c r="U45" s="14">
        <v>2</v>
      </c>
      <c r="V45" s="214">
        <f t="shared" si="10"/>
        <v>531.5</v>
      </c>
      <c r="W45" s="178">
        <f aca="true" t="shared" si="13" ref="W45:W56">(D45+G45+I45+B45+K45+L45)/Y45</f>
        <v>563</v>
      </c>
      <c r="X45" s="31">
        <f t="shared" si="12"/>
        <v>500</v>
      </c>
      <c r="Y45" s="21">
        <v>1</v>
      </c>
      <c r="Z45" s="22">
        <v>1</v>
      </c>
    </row>
    <row r="46" spans="1:26" ht="15" thickBot="1">
      <c r="A46" s="217" t="s">
        <v>105</v>
      </c>
      <c r="B46" s="7"/>
      <c r="C46" s="7"/>
      <c r="D46" s="7"/>
      <c r="E46" s="7"/>
      <c r="F46" s="7"/>
      <c r="G46" s="7">
        <v>543</v>
      </c>
      <c r="H46" s="7">
        <v>501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7">
        <f t="shared" si="11"/>
        <v>1044</v>
      </c>
      <c r="U46" s="14">
        <v>2</v>
      </c>
      <c r="V46" s="214">
        <f t="shared" si="10"/>
        <v>522</v>
      </c>
      <c r="W46" s="30">
        <f t="shared" si="13"/>
        <v>543</v>
      </c>
      <c r="X46" s="31">
        <f t="shared" si="12"/>
        <v>501</v>
      </c>
      <c r="Y46" s="21">
        <v>1</v>
      </c>
      <c r="Z46" s="22">
        <v>1</v>
      </c>
    </row>
    <row r="47" spans="1:26" ht="15" thickBot="1">
      <c r="A47" s="217" t="s">
        <v>106</v>
      </c>
      <c r="B47" s="7">
        <v>516</v>
      </c>
      <c r="C47" s="7">
        <v>475</v>
      </c>
      <c r="D47" s="7">
        <v>519</v>
      </c>
      <c r="E47" s="7">
        <v>523</v>
      </c>
      <c r="F47" s="7"/>
      <c r="G47" s="7">
        <v>495</v>
      </c>
      <c r="H47" s="7">
        <v>523</v>
      </c>
      <c r="I47" s="7">
        <v>475</v>
      </c>
      <c r="J47" s="7">
        <v>516</v>
      </c>
      <c r="K47" s="7"/>
      <c r="L47" s="7">
        <v>494</v>
      </c>
      <c r="M47" s="7"/>
      <c r="N47" s="7"/>
      <c r="O47" s="7"/>
      <c r="P47" s="7"/>
      <c r="Q47" s="7"/>
      <c r="R47" s="7"/>
      <c r="S47" s="7"/>
      <c r="T47" s="57">
        <f t="shared" si="11"/>
        <v>4536</v>
      </c>
      <c r="U47" s="14">
        <v>9</v>
      </c>
      <c r="V47" s="214">
        <f t="shared" si="10"/>
        <v>504</v>
      </c>
      <c r="W47" s="30">
        <f t="shared" si="13"/>
        <v>499.8</v>
      </c>
      <c r="X47" s="31">
        <f t="shared" si="12"/>
        <v>509.25</v>
      </c>
      <c r="Y47" s="21">
        <v>5</v>
      </c>
      <c r="Z47" s="22">
        <v>4</v>
      </c>
    </row>
    <row r="48" spans="1:26" ht="15" thickBot="1">
      <c r="A48" s="217" t="s">
        <v>107</v>
      </c>
      <c r="B48" s="7"/>
      <c r="C48" s="7"/>
      <c r="D48" s="7">
        <v>535</v>
      </c>
      <c r="E48" s="7">
        <v>474</v>
      </c>
      <c r="F48" s="7">
        <v>537</v>
      </c>
      <c r="H48" s="7">
        <v>536</v>
      </c>
      <c r="I48" s="7">
        <v>549</v>
      </c>
      <c r="J48" s="7">
        <v>527</v>
      </c>
      <c r="K48" s="7"/>
      <c r="L48" s="7">
        <v>510</v>
      </c>
      <c r="M48" s="7"/>
      <c r="N48" s="7"/>
      <c r="O48" s="7"/>
      <c r="P48" s="7"/>
      <c r="Q48" s="7"/>
      <c r="R48" s="7"/>
      <c r="S48" s="7"/>
      <c r="T48" s="57">
        <f t="shared" si="11"/>
        <v>3668</v>
      </c>
      <c r="U48" s="14">
        <v>7</v>
      </c>
      <c r="V48" s="175">
        <f t="shared" si="10"/>
        <v>524</v>
      </c>
      <c r="W48" s="18">
        <f t="shared" si="13"/>
        <v>531.3333333333334</v>
      </c>
      <c r="X48" s="20">
        <f t="shared" si="12"/>
        <v>518.5</v>
      </c>
      <c r="Y48" s="21">
        <v>3</v>
      </c>
      <c r="Z48" s="22">
        <v>4</v>
      </c>
    </row>
    <row r="49" spans="1:26" ht="15" thickBot="1">
      <c r="A49" s="217" t="s">
        <v>98</v>
      </c>
      <c r="B49" s="7">
        <v>466</v>
      </c>
      <c r="C49" s="7">
        <v>463</v>
      </c>
      <c r="D49" s="7">
        <v>498</v>
      </c>
      <c r="E49" s="7">
        <v>502</v>
      </c>
      <c r="F49" s="7">
        <v>504</v>
      </c>
      <c r="G49" s="7">
        <v>479</v>
      </c>
      <c r="H49" s="7">
        <v>497</v>
      </c>
      <c r="I49" s="7">
        <v>516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57">
        <f t="shared" si="11"/>
        <v>3925</v>
      </c>
      <c r="U49" s="14">
        <v>8</v>
      </c>
      <c r="V49" s="214">
        <f t="shared" si="10"/>
        <v>490.625</v>
      </c>
      <c r="W49" s="30">
        <f t="shared" si="13"/>
        <v>489.75</v>
      </c>
      <c r="X49" s="31">
        <f t="shared" si="12"/>
        <v>491.5</v>
      </c>
      <c r="Y49" s="21">
        <v>4</v>
      </c>
      <c r="Z49" s="22">
        <v>4</v>
      </c>
    </row>
    <row r="50" spans="1:26" ht="15" thickBot="1">
      <c r="A50" s="217" t="s">
        <v>110</v>
      </c>
      <c r="B50" s="7">
        <v>503</v>
      </c>
      <c r="C50" s="7"/>
      <c r="D50" s="7"/>
      <c r="E50" s="7">
        <v>475</v>
      </c>
      <c r="F50" s="7"/>
      <c r="G50" s="7">
        <v>483</v>
      </c>
      <c r="H50" s="7">
        <v>505</v>
      </c>
      <c r="I50" s="7">
        <v>547</v>
      </c>
      <c r="J50" s="7"/>
      <c r="K50" s="7"/>
      <c r="L50" s="7">
        <v>505</v>
      </c>
      <c r="M50" s="7"/>
      <c r="N50" s="7"/>
      <c r="O50" s="7"/>
      <c r="P50" s="7"/>
      <c r="Q50" s="7"/>
      <c r="R50" s="7"/>
      <c r="S50" s="7"/>
      <c r="T50" s="57">
        <f t="shared" si="11"/>
        <v>3018</v>
      </c>
      <c r="U50" s="14">
        <v>6</v>
      </c>
      <c r="V50" s="214">
        <f t="shared" si="10"/>
        <v>503</v>
      </c>
      <c r="W50" s="30">
        <f t="shared" si="13"/>
        <v>509.5</v>
      </c>
      <c r="X50" s="31">
        <f t="shared" si="12"/>
        <v>490</v>
      </c>
      <c r="Y50" s="21">
        <v>4</v>
      </c>
      <c r="Z50" s="22">
        <v>2</v>
      </c>
    </row>
    <row r="51" spans="1:26" ht="15" thickBot="1">
      <c r="A51" s="217" t="s">
        <v>53</v>
      </c>
      <c r="B51" s="7"/>
      <c r="C51" s="7">
        <v>497</v>
      </c>
      <c r="D51" s="7">
        <v>530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7">
        <f t="shared" si="11"/>
        <v>1027</v>
      </c>
      <c r="U51" s="14">
        <v>2</v>
      </c>
      <c r="V51" s="214">
        <f t="shared" si="10"/>
        <v>513.5</v>
      </c>
      <c r="W51" s="30">
        <f t="shared" si="13"/>
        <v>530</v>
      </c>
      <c r="X51" s="31">
        <f t="shared" si="12"/>
        <v>497</v>
      </c>
      <c r="Y51" s="21">
        <v>1</v>
      </c>
      <c r="Z51" s="22">
        <v>1</v>
      </c>
    </row>
    <row r="52" spans="1:26" ht="15" thickBot="1">
      <c r="A52" s="217" t="s">
        <v>101</v>
      </c>
      <c r="B52" s="7"/>
      <c r="C52" s="7"/>
      <c r="D52" s="7"/>
      <c r="E52" s="7"/>
      <c r="F52" s="7">
        <v>538</v>
      </c>
      <c r="G52" s="7">
        <v>537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7">
        <f t="shared" si="11"/>
        <v>1075</v>
      </c>
      <c r="U52" s="14">
        <v>2</v>
      </c>
      <c r="V52" s="226">
        <f t="shared" si="10"/>
        <v>537.5</v>
      </c>
      <c r="W52" s="30">
        <f t="shared" si="13"/>
        <v>537</v>
      </c>
      <c r="X52" s="227">
        <f t="shared" si="12"/>
        <v>538</v>
      </c>
      <c r="Y52" s="21">
        <v>1</v>
      </c>
      <c r="Z52" s="22">
        <v>1</v>
      </c>
    </row>
    <row r="53" spans="1:26" ht="15" thickBot="1">
      <c r="A53" s="217" t="s">
        <v>112</v>
      </c>
      <c r="B53" s="7"/>
      <c r="C53" s="7"/>
      <c r="D53" s="7"/>
      <c r="E53" s="7"/>
      <c r="F53" s="7">
        <v>462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7">
        <f t="shared" si="11"/>
        <v>462</v>
      </c>
      <c r="U53" s="14">
        <v>1</v>
      </c>
      <c r="V53" s="214">
        <f t="shared" si="10"/>
        <v>462</v>
      </c>
      <c r="W53" s="30"/>
      <c r="X53" s="31">
        <f t="shared" si="12"/>
        <v>462</v>
      </c>
      <c r="Y53" s="21"/>
      <c r="Z53" s="22">
        <v>1</v>
      </c>
    </row>
    <row r="54" spans="1:26" ht="15" thickBot="1">
      <c r="A54" s="217" t="s">
        <v>104</v>
      </c>
      <c r="B54" s="7">
        <v>514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7">
        <f t="shared" si="11"/>
        <v>514</v>
      </c>
      <c r="U54" s="14">
        <v>1</v>
      </c>
      <c r="V54" s="214">
        <f t="shared" si="10"/>
        <v>514</v>
      </c>
      <c r="W54" s="30">
        <f t="shared" si="13"/>
        <v>514</v>
      </c>
      <c r="X54" s="31"/>
      <c r="Y54" s="21">
        <v>1</v>
      </c>
      <c r="Z54" s="22"/>
    </row>
    <row r="55" spans="1:26" ht="15" thickBot="1">
      <c r="A55" s="224" t="s">
        <v>119</v>
      </c>
      <c r="B55" s="7"/>
      <c r="C55" s="7"/>
      <c r="D55" s="7"/>
      <c r="E55" s="7"/>
      <c r="F55" s="7"/>
      <c r="G55" s="7"/>
      <c r="H55" s="7"/>
      <c r="I55" s="7">
        <v>243</v>
      </c>
      <c r="J55" s="7">
        <v>501</v>
      </c>
      <c r="K55" s="7"/>
      <c r="L55" s="7">
        <v>499</v>
      </c>
      <c r="M55" s="7"/>
      <c r="N55" s="7"/>
      <c r="O55" s="7"/>
      <c r="P55" s="7"/>
      <c r="Q55" s="7"/>
      <c r="R55" s="7"/>
      <c r="S55" s="7"/>
      <c r="T55" s="57">
        <f t="shared" si="11"/>
        <v>1243</v>
      </c>
      <c r="U55" s="14">
        <v>2.5</v>
      </c>
      <c r="V55" s="214">
        <f t="shared" si="10"/>
        <v>497.2</v>
      </c>
      <c r="W55" s="30">
        <f t="shared" si="13"/>
        <v>494.6666666666667</v>
      </c>
      <c r="X55" s="31">
        <f t="shared" si="12"/>
        <v>501</v>
      </c>
      <c r="Y55" s="21">
        <v>1.5</v>
      </c>
      <c r="Z55" s="22">
        <v>1</v>
      </c>
    </row>
    <row r="56" spans="1:26" ht="15" thickBot="1">
      <c r="A56" s="218" t="s">
        <v>117</v>
      </c>
      <c r="B56" s="7"/>
      <c r="C56" s="7"/>
      <c r="D56" s="7">
        <v>484</v>
      </c>
      <c r="E56" s="7">
        <v>485</v>
      </c>
      <c r="F56" s="7"/>
      <c r="G56" s="7">
        <v>530</v>
      </c>
      <c r="H56" s="7"/>
      <c r="I56" s="7">
        <v>240</v>
      </c>
      <c r="J56" s="7">
        <v>499</v>
      </c>
      <c r="K56" s="7"/>
      <c r="L56" s="7">
        <v>546</v>
      </c>
      <c r="M56" s="7"/>
      <c r="N56" s="7"/>
      <c r="O56" s="7"/>
      <c r="P56" s="7"/>
      <c r="Q56" s="7"/>
      <c r="R56" s="7"/>
      <c r="S56" s="7"/>
      <c r="T56" s="57">
        <f t="shared" si="11"/>
        <v>2784</v>
      </c>
      <c r="U56" s="14">
        <v>5.5</v>
      </c>
      <c r="V56" s="214">
        <f t="shared" si="10"/>
        <v>506.1818181818182</v>
      </c>
      <c r="W56" s="30">
        <f t="shared" si="13"/>
        <v>514.2857142857143</v>
      </c>
      <c r="X56" s="31">
        <f t="shared" si="12"/>
        <v>492</v>
      </c>
      <c r="Y56" s="21">
        <v>3.5</v>
      </c>
      <c r="Z56" s="22">
        <v>2</v>
      </c>
    </row>
    <row r="57" spans="1:26" ht="15" thickBot="1">
      <c r="A57" s="205" t="s">
        <v>7</v>
      </c>
      <c r="B57" s="35">
        <f>SUM(B43:B56)</f>
        <v>3015</v>
      </c>
      <c r="C57" s="197">
        <f>SUM(C43:C52)</f>
        <v>2899</v>
      </c>
      <c r="D57" s="220">
        <f>SUM(D43:D56)</f>
        <v>3108</v>
      </c>
      <c r="E57" s="8">
        <f>SUM(E43:E56)</f>
        <v>2921</v>
      </c>
      <c r="F57" s="8">
        <f>SUM(F43:F53)</f>
        <v>3012</v>
      </c>
      <c r="G57" s="8">
        <f>SUM(G43:G56)</f>
        <v>3067</v>
      </c>
      <c r="H57" s="8">
        <f>SUM(H43:H54)</f>
        <v>3058</v>
      </c>
      <c r="I57" s="252">
        <f>SUM(I43:I56)</f>
        <v>3102</v>
      </c>
      <c r="J57" s="225">
        <f>SUM(J43:J56)</f>
        <v>2566</v>
      </c>
      <c r="K57" s="8">
        <f aca="true" t="shared" si="14" ref="K57:S57">SUM(K43:K52)</f>
        <v>0</v>
      </c>
      <c r="L57" s="8">
        <f>SUM(L43:L56)</f>
        <v>3088</v>
      </c>
      <c r="M57" s="193">
        <f t="shared" si="14"/>
        <v>0</v>
      </c>
      <c r="N57" s="8">
        <f t="shared" si="14"/>
        <v>0</v>
      </c>
      <c r="O57" s="8">
        <f t="shared" si="14"/>
        <v>0</v>
      </c>
      <c r="P57" s="8">
        <f t="shared" si="14"/>
        <v>0</v>
      </c>
      <c r="Q57" s="8">
        <f t="shared" si="14"/>
        <v>0</v>
      </c>
      <c r="R57" s="8">
        <f t="shared" si="14"/>
        <v>0</v>
      </c>
      <c r="S57" s="185">
        <f t="shared" si="14"/>
        <v>0</v>
      </c>
      <c r="T57" s="13">
        <f>SUM(T43:T56)</f>
        <v>29836</v>
      </c>
      <c r="U57" s="13">
        <f>SUM(U43:U56)</f>
        <v>59</v>
      </c>
      <c r="V57" s="18">
        <f>T57/AB42</f>
        <v>2983.6</v>
      </c>
      <c r="W57" s="26"/>
      <c r="X57" s="38"/>
      <c r="Y57" s="21">
        <f>SUM(Y43:Y56)</f>
        <v>30</v>
      </c>
      <c r="Z57" s="22">
        <f>SUM(Z43:Z56)</f>
        <v>29</v>
      </c>
    </row>
    <row r="58" ht="15" thickBot="1"/>
    <row r="59" spans="2:29" ht="15" thickBot="1">
      <c r="B59" s="41" t="s">
        <v>37</v>
      </c>
      <c r="D59" s="42" t="s">
        <v>39</v>
      </c>
      <c r="F59" s="162" t="s">
        <v>54</v>
      </c>
      <c r="H59" s="52" t="s">
        <v>55</v>
      </c>
      <c r="AB59" s="171"/>
      <c r="AC59" s="111" t="s">
        <v>60</v>
      </c>
    </row>
    <row r="60" spans="1:28" ht="14.25">
      <c r="A60" s="112"/>
      <c r="AB60" s="111" t="s">
        <v>87</v>
      </c>
    </row>
    <row r="61" ht="14.25">
      <c r="A61" s="253" t="s">
        <v>121</v>
      </c>
    </row>
    <row r="62" ht="15" thickBot="1">
      <c r="A62" s="112" t="s">
        <v>120</v>
      </c>
    </row>
    <row r="63" spans="2:4" ht="15" thickBot="1">
      <c r="B63" s="229"/>
      <c r="C63" s="276" t="s">
        <v>43</v>
      </c>
      <c r="D63" s="230"/>
    </row>
    <row r="64" spans="2:4" ht="15" thickBot="1">
      <c r="B64" s="231" t="s">
        <v>25</v>
      </c>
      <c r="C64" s="277"/>
      <c r="D64" s="110" t="s">
        <v>24</v>
      </c>
    </row>
    <row r="65" spans="1:4" ht="14.25">
      <c r="A65" s="207" t="s">
        <v>44</v>
      </c>
      <c r="B65" s="254">
        <f>U5+U33</f>
        <v>10.5</v>
      </c>
      <c r="C65" s="237">
        <f aca="true" t="shared" si="15" ref="C65:C74">D65/B65</f>
        <v>533.5238095238095</v>
      </c>
      <c r="D65" s="234">
        <f>T33+T5</f>
        <v>5602</v>
      </c>
    </row>
    <row r="66" spans="1:4" ht="14.25">
      <c r="A66" s="208" t="s">
        <v>53</v>
      </c>
      <c r="B66" s="232">
        <v>13</v>
      </c>
      <c r="C66" s="238">
        <f t="shared" si="15"/>
        <v>526.0769230769231</v>
      </c>
      <c r="D66" s="235">
        <f>T51+T23+T13</f>
        <v>6839</v>
      </c>
    </row>
    <row r="67" spans="1:4" ht="14.25">
      <c r="A67" s="208" t="s">
        <v>100</v>
      </c>
      <c r="B67" s="241">
        <v>16</v>
      </c>
      <c r="C67" s="240">
        <f t="shared" si="15"/>
        <v>554.9375</v>
      </c>
      <c r="D67" s="235">
        <f>T27+T12</f>
        <v>8879</v>
      </c>
    </row>
    <row r="68" spans="1:4" ht="14.25">
      <c r="A68" s="208" t="s">
        <v>51</v>
      </c>
      <c r="B68" s="232">
        <v>12.5</v>
      </c>
      <c r="C68" s="238">
        <f t="shared" si="15"/>
        <v>545.12</v>
      </c>
      <c r="D68" s="235">
        <f>T10+T32</f>
        <v>6814</v>
      </c>
    </row>
    <row r="69" spans="1:4" ht="14.25">
      <c r="A69" s="208" t="s">
        <v>79</v>
      </c>
      <c r="B69" s="232">
        <v>3</v>
      </c>
      <c r="C69" s="238">
        <f t="shared" si="15"/>
        <v>545</v>
      </c>
      <c r="D69" s="235">
        <f>T8+T30</f>
        <v>1635</v>
      </c>
    </row>
    <row r="70" spans="1:4" ht="14.25">
      <c r="A70" s="208" t="s">
        <v>99</v>
      </c>
      <c r="B70" s="232">
        <v>8.75</v>
      </c>
      <c r="C70" s="238">
        <f t="shared" si="15"/>
        <v>525.4857142857143</v>
      </c>
      <c r="D70" s="235">
        <f>T14+T24</f>
        <v>4598</v>
      </c>
    </row>
    <row r="71" spans="1:4" ht="14.25">
      <c r="A71" s="208" t="s">
        <v>77</v>
      </c>
      <c r="B71" s="232">
        <v>9.25</v>
      </c>
      <c r="C71" s="238">
        <f t="shared" si="15"/>
        <v>458.5945945945946</v>
      </c>
      <c r="D71" s="235">
        <f>T22+T45</f>
        <v>4242</v>
      </c>
    </row>
    <row r="72" spans="1:4" ht="14.25">
      <c r="A72" s="208" t="s">
        <v>101</v>
      </c>
      <c r="B72" s="232">
        <v>14</v>
      </c>
      <c r="C72" s="238">
        <f t="shared" si="15"/>
        <v>531.4285714285714</v>
      </c>
      <c r="D72" s="235">
        <f>T52+T28</f>
        <v>7440</v>
      </c>
    </row>
    <row r="73" spans="1:4" ht="14.25">
      <c r="A73" s="208" t="s">
        <v>103</v>
      </c>
      <c r="B73" s="232">
        <v>11</v>
      </c>
      <c r="C73" s="238">
        <f t="shared" si="15"/>
        <v>525.0909090909091</v>
      </c>
      <c r="D73" s="235">
        <f>T46+T31</f>
        <v>5776</v>
      </c>
    </row>
    <row r="74" spans="1:4" ht="15" thickBot="1">
      <c r="A74" s="209" t="s">
        <v>110</v>
      </c>
      <c r="B74" s="233">
        <v>6.5</v>
      </c>
      <c r="C74" s="239">
        <f t="shared" si="15"/>
        <v>503.0769230769231</v>
      </c>
      <c r="D74" s="236">
        <f>T50+T34</f>
        <v>3270</v>
      </c>
    </row>
  </sheetData>
  <sheetProtection/>
  <mergeCells count="7">
    <mergeCell ref="C63:C64"/>
    <mergeCell ref="V1:V2"/>
    <mergeCell ref="W1:X1"/>
    <mergeCell ref="V20:V21"/>
    <mergeCell ref="W20:X20"/>
    <mergeCell ref="V41:V42"/>
    <mergeCell ref="W41:X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140625" defaultRowHeight="15"/>
  <cols>
    <col min="1" max="1" width="18.8515625" style="111" customWidth="1"/>
    <col min="2" max="2" width="10.28125" style="111" customWidth="1"/>
    <col min="3" max="3" width="9.140625" style="111" customWidth="1"/>
    <col min="4" max="4" width="10.28125" style="111" customWidth="1"/>
    <col min="5" max="12" width="9.140625" style="111" customWidth="1"/>
    <col min="13" max="13" width="11.421875" style="111" customWidth="1"/>
    <col min="14" max="14" width="9.140625" style="111" customWidth="1"/>
    <col min="15" max="15" width="11.00390625" style="111" customWidth="1"/>
    <col min="16" max="16" width="11.28125" style="111" customWidth="1"/>
    <col min="17" max="17" width="10.421875" style="111" customWidth="1"/>
    <col min="18" max="19" width="11.00390625" style="111" customWidth="1"/>
    <col min="20" max="21" width="12.421875" style="111" customWidth="1"/>
    <col min="22" max="22" width="11.7109375" style="111" customWidth="1"/>
    <col min="23" max="16384" width="9.140625" style="111" customWidth="1"/>
  </cols>
  <sheetData>
    <row r="1" spans="1:28" ht="15" thickBot="1">
      <c r="A1" s="112" t="s">
        <v>95</v>
      </c>
      <c r="U1" s="7"/>
      <c r="V1" s="272" t="s">
        <v>43</v>
      </c>
      <c r="W1" s="274" t="s">
        <v>42</v>
      </c>
      <c r="X1" s="275"/>
      <c r="Y1" s="7"/>
      <c r="Z1" s="7"/>
      <c r="AB1" s="184" t="s">
        <v>89</v>
      </c>
    </row>
    <row r="2" spans="1:28" ht="15" thickBot="1">
      <c r="A2" s="110" t="s">
        <v>10</v>
      </c>
      <c r="B2" s="46" t="s">
        <v>1</v>
      </c>
      <c r="C2" s="54" t="s">
        <v>3</v>
      </c>
      <c r="D2" s="45" t="s">
        <v>4</v>
      </c>
      <c r="E2" s="45" t="s">
        <v>8</v>
      </c>
      <c r="F2" s="43" t="s">
        <v>9</v>
      </c>
      <c r="G2" s="45" t="s">
        <v>11</v>
      </c>
      <c r="H2" s="43" t="s">
        <v>12</v>
      </c>
      <c r="I2" s="45" t="s">
        <v>13</v>
      </c>
      <c r="J2" s="43" t="s">
        <v>14</v>
      </c>
      <c r="K2" s="43" t="s">
        <v>15</v>
      </c>
      <c r="L2" s="45" t="s">
        <v>16</v>
      </c>
      <c r="M2" s="54" t="s">
        <v>17</v>
      </c>
      <c r="N2" s="43" t="s">
        <v>18</v>
      </c>
      <c r="O2" s="45" t="s">
        <v>19</v>
      </c>
      <c r="P2" s="43" t="s">
        <v>20</v>
      </c>
      <c r="Q2" s="45" t="s">
        <v>21</v>
      </c>
      <c r="R2" s="43" t="s">
        <v>22</v>
      </c>
      <c r="S2" s="44" t="s">
        <v>23</v>
      </c>
      <c r="T2" s="13" t="s">
        <v>24</v>
      </c>
      <c r="U2" s="15" t="s">
        <v>25</v>
      </c>
      <c r="V2" s="273"/>
      <c r="W2" s="46" t="s">
        <v>37</v>
      </c>
      <c r="X2" s="47" t="s">
        <v>38</v>
      </c>
      <c r="Y2" s="16" t="s">
        <v>40</v>
      </c>
      <c r="Z2" s="17" t="s">
        <v>41</v>
      </c>
      <c r="AB2" s="111">
        <v>18</v>
      </c>
    </row>
    <row r="3" spans="1:26" ht="15" thickBot="1">
      <c r="A3" s="207" t="s">
        <v>0</v>
      </c>
      <c r="B3" s="182"/>
      <c r="C3" s="7">
        <v>539</v>
      </c>
      <c r="D3" s="7">
        <v>516</v>
      </c>
      <c r="E3" s="7">
        <v>588</v>
      </c>
      <c r="F3" s="7">
        <v>509</v>
      </c>
      <c r="G3" s="7">
        <v>536</v>
      </c>
      <c r="H3" s="7">
        <v>530</v>
      </c>
      <c r="I3" s="7">
        <v>560</v>
      </c>
      <c r="J3" s="7"/>
      <c r="K3" s="7">
        <v>573</v>
      </c>
      <c r="L3" s="7">
        <v>566</v>
      </c>
      <c r="M3" s="7">
        <v>528</v>
      </c>
      <c r="N3" s="7">
        <v>233</v>
      </c>
      <c r="O3" s="7">
        <v>564</v>
      </c>
      <c r="P3" s="7">
        <v>557</v>
      </c>
      <c r="Q3" s="7"/>
      <c r="R3" s="7"/>
      <c r="S3" s="7"/>
      <c r="T3" s="211">
        <f>SUM(B3:S3)</f>
        <v>6799</v>
      </c>
      <c r="U3" s="49">
        <v>12.5</v>
      </c>
      <c r="V3" s="24">
        <f>T3/U3</f>
        <v>543.92</v>
      </c>
      <c r="W3" s="19">
        <f>(O3+B3+D3+E3+G3+I3+L3+Q3+S3)/Y3</f>
        <v>555</v>
      </c>
      <c r="X3" s="19">
        <f>(C3+F3+P3+H3+J3+K3+M3+N3+R3)/Z3</f>
        <v>533.6923076923077</v>
      </c>
      <c r="Y3" s="21">
        <v>6</v>
      </c>
      <c r="Z3" s="22">
        <v>6.5</v>
      </c>
    </row>
    <row r="4" spans="1:26" ht="15" thickBot="1">
      <c r="A4" s="208" t="s">
        <v>33</v>
      </c>
      <c r="B4" s="7"/>
      <c r="C4" s="7"/>
      <c r="D4" s="7"/>
      <c r="E4" s="7">
        <v>584</v>
      </c>
      <c r="F4" s="7">
        <v>552</v>
      </c>
      <c r="G4" s="7">
        <v>553</v>
      </c>
      <c r="H4" s="7">
        <v>543</v>
      </c>
      <c r="I4" s="7">
        <v>535</v>
      </c>
      <c r="J4" s="7">
        <v>534</v>
      </c>
      <c r="K4" s="7">
        <v>602</v>
      </c>
      <c r="L4" s="7">
        <v>610</v>
      </c>
      <c r="M4" s="7">
        <v>548</v>
      </c>
      <c r="N4" s="7">
        <v>561</v>
      </c>
      <c r="O4" s="7">
        <v>565</v>
      </c>
      <c r="P4" s="7">
        <v>557</v>
      </c>
      <c r="Q4" s="7">
        <v>559</v>
      </c>
      <c r="R4" s="7">
        <v>594</v>
      </c>
      <c r="S4" s="7">
        <v>567</v>
      </c>
      <c r="T4" s="14">
        <f aca="true" t="shared" si="0" ref="T4:T13">SUM(B4:S4)</f>
        <v>8464</v>
      </c>
      <c r="U4" s="33">
        <v>15</v>
      </c>
      <c r="V4" s="18">
        <f aca="true" t="shared" si="1" ref="V4:V13">T4/U4</f>
        <v>564.2666666666667</v>
      </c>
      <c r="W4" s="19">
        <f aca="true" t="shared" si="2" ref="W4:W10">(O4+B4+D4+E4+G4+I4+L4+Q4+S4)/Y4</f>
        <v>567.5714285714286</v>
      </c>
      <c r="X4" s="20">
        <f aca="true" t="shared" si="3" ref="X4:X13">(C4+F4+P4+H4+J4+K4+M4+N4+R4)/Z4</f>
        <v>561.375</v>
      </c>
      <c r="Y4" s="21">
        <v>7</v>
      </c>
      <c r="Z4" s="22">
        <v>8</v>
      </c>
    </row>
    <row r="5" spans="1:26" ht="15" thickBot="1">
      <c r="A5" s="208" t="s">
        <v>44</v>
      </c>
      <c r="B5" s="7">
        <v>586</v>
      </c>
      <c r="C5" s="7">
        <v>509</v>
      </c>
      <c r="D5" s="7">
        <v>547</v>
      </c>
      <c r="E5" s="7">
        <v>545</v>
      </c>
      <c r="F5" s="7">
        <v>523</v>
      </c>
      <c r="G5" s="7"/>
      <c r="H5" s="7">
        <v>536</v>
      </c>
      <c r="I5" s="182">
        <v>551</v>
      </c>
      <c r="J5" s="7">
        <v>555</v>
      </c>
      <c r="K5" s="7">
        <v>570</v>
      </c>
      <c r="L5" s="27">
        <v>564</v>
      </c>
      <c r="M5" s="7">
        <v>530</v>
      </c>
      <c r="N5" s="7"/>
      <c r="O5" s="7">
        <v>523</v>
      </c>
      <c r="P5" s="7"/>
      <c r="Q5" s="7"/>
      <c r="R5" s="7"/>
      <c r="S5" s="7">
        <v>539</v>
      </c>
      <c r="T5" s="14">
        <f t="shared" si="0"/>
        <v>7078</v>
      </c>
      <c r="U5" s="33">
        <v>13</v>
      </c>
      <c r="V5" s="24">
        <f t="shared" si="1"/>
        <v>544.4615384615385</v>
      </c>
      <c r="W5" s="19">
        <f t="shared" si="2"/>
        <v>550.7142857142857</v>
      </c>
      <c r="X5" s="19">
        <f t="shared" si="3"/>
        <v>537.1666666666666</v>
      </c>
      <c r="Y5" s="21">
        <v>7</v>
      </c>
      <c r="Z5" s="22">
        <v>6</v>
      </c>
    </row>
    <row r="6" spans="1:26" ht="15" thickBot="1">
      <c r="A6" s="208" t="s">
        <v>5</v>
      </c>
      <c r="B6" s="7"/>
      <c r="C6" s="7"/>
      <c r="D6" s="7"/>
      <c r="E6" s="7"/>
      <c r="F6" s="7">
        <v>252</v>
      </c>
      <c r="G6" s="7">
        <v>377</v>
      </c>
      <c r="H6" s="7">
        <v>293</v>
      </c>
      <c r="I6" s="7">
        <v>550</v>
      </c>
      <c r="J6" s="7">
        <v>514</v>
      </c>
      <c r="K6" s="7"/>
      <c r="L6" s="7"/>
      <c r="M6" s="7">
        <v>278</v>
      </c>
      <c r="N6" s="7">
        <v>552</v>
      </c>
      <c r="O6" s="7">
        <v>557</v>
      </c>
      <c r="P6" s="7">
        <v>557</v>
      </c>
      <c r="Q6" s="7">
        <v>580</v>
      </c>
      <c r="R6" s="7">
        <v>575</v>
      </c>
      <c r="S6" s="7">
        <v>527</v>
      </c>
      <c r="T6" s="14">
        <f t="shared" si="0"/>
        <v>5612</v>
      </c>
      <c r="U6" s="14">
        <v>10.25</v>
      </c>
      <c r="V6" s="24">
        <f t="shared" si="1"/>
        <v>547.5121951219512</v>
      </c>
      <c r="W6" s="19">
        <f t="shared" si="2"/>
        <v>545.4736842105264</v>
      </c>
      <c r="X6" s="19">
        <f>(C6+F6+P6+H6+J6+K6+M6+N6+R6)/Z6</f>
        <v>549.2727272727273</v>
      </c>
      <c r="Y6" s="21">
        <v>4.75</v>
      </c>
      <c r="Z6" s="22">
        <v>5.5</v>
      </c>
    </row>
    <row r="7" spans="1:26" ht="15" thickBot="1">
      <c r="A7" s="208" t="s">
        <v>2</v>
      </c>
      <c r="B7" s="7">
        <v>575</v>
      </c>
      <c r="C7" s="7">
        <v>525</v>
      </c>
      <c r="D7" s="7">
        <v>553</v>
      </c>
      <c r="E7" s="7">
        <v>569</v>
      </c>
      <c r="F7" s="7">
        <v>552</v>
      </c>
      <c r="G7" s="7">
        <v>568</v>
      </c>
      <c r="H7" s="7">
        <v>516</v>
      </c>
      <c r="I7" s="7">
        <v>540</v>
      </c>
      <c r="J7" s="7">
        <v>541</v>
      </c>
      <c r="K7" s="7">
        <v>550</v>
      </c>
      <c r="L7" s="7">
        <v>526</v>
      </c>
      <c r="M7" s="7">
        <v>551</v>
      </c>
      <c r="N7" s="7">
        <v>520</v>
      </c>
      <c r="O7" s="7">
        <v>534</v>
      </c>
      <c r="P7" s="7"/>
      <c r="Q7" s="7"/>
      <c r="R7" s="7">
        <v>582</v>
      </c>
      <c r="S7" s="7">
        <v>604</v>
      </c>
      <c r="T7" s="14">
        <f t="shared" si="0"/>
        <v>8806</v>
      </c>
      <c r="U7" s="23">
        <v>16</v>
      </c>
      <c r="V7" s="24">
        <f t="shared" si="1"/>
        <v>550.375</v>
      </c>
      <c r="W7" s="19">
        <f>(O7+B7+D7+E7+G7+I7+L7+Q7+S7)/Y7</f>
        <v>558.625</v>
      </c>
      <c r="X7" s="19">
        <f t="shared" si="3"/>
        <v>542.125</v>
      </c>
      <c r="Y7" s="21">
        <v>8</v>
      </c>
      <c r="Z7" s="22">
        <v>8</v>
      </c>
    </row>
    <row r="8" spans="1:26" ht="15" thickBot="1">
      <c r="A8" s="208" t="s">
        <v>79</v>
      </c>
      <c r="B8" s="7">
        <v>584</v>
      </c>
      <c r="C8" s="7">
        <v>553</v>
      </c>
      <c r="D8" s="7">
        <v>500</v>
      </c>
      <c r="E8" s="7">
        <v>278</v>
      </c>
      <c r="F8" s="7">
        <v>246</v>
      </c>
      <c r="G8" s="7"/>
      <c r="H8" s="7"/>
      <c r="I8" s="7"/>
      <c r="J8" s="7"/>
      <c r="K8" s="7"/>
      <c r="L8" s="7">
        <v>552</v>
      </c>
      <c r="M8" s="7">
        <v>249</v>
      </c>
      <c r="N8" s="7">
        <v>243</v>
      </c>
      <c r="O8" s="7"/>
      <c r="P8" s="7"/>
      <c r="Q8" s="7"/>
      <c r="R8" s="7"/>
      <c r="S8" s="7"/>
      <c r="T8" s="14">
        <f t="shared" si="0"/>
        <v>3205</v>
      </c>
      <c r="U8" s="14">
        <v>6</v>
      </c>
      <c r="V8" s="24">
        <f t="shared" si="1"/>
        <v>534.1666666666666</v>
      </c>
      <c r="W8" s="19">
        <f t="shared" si="2"/>
        <v>546.8571428571429</v>
      </c>
      <c r="X8" s="19">
        <f t="shared" si="3"/>
        <v>516.4</v>
      </c>
      <c r="Y8" s="21">
        <v>3.5</v>
      </c>
      <c r="Z8" s="22">
        <v>2.5</v>
      </c>
    </row>
    <row r="9" spans="1:26" ht="15" thickBot="1">
      <c r="A9" s="208" t="s">
        <v>30</v>
      </c>
      <c r="B9" s="7">
        <v>550</v>
      </c>
      <c r="C9" s="7"/>
      <c r="D9" s="7">
        <v>558</v>
      </c>
      <c r="E9" s="7">
        <v>257</v>
      </c>
      <c r="F9" s="7"/>
      <c r="G9" s="7">
        <v>117</v>
      </c>
      <c r="H9" s="7"/>
      <c r="I9" s="7"/>
      <c r="J9" s="7"/>
      <c r="K9" s="7">
        <v>519</v>
      </c>
      <c r="L9" s="7"/>
      <c r="M9" s="7"/>
      <c r="N9" s="7"/>
      <c r="O9" s="7"/>
      <c r="P9" s="7"/>
      <c r="Q9" s="7"/>
      <c r="R9" s="7"/>
      <c r="S9" s="7"/>
      <c r="T9" s="14">
        <f t="shared" si="0"/>
        <v>2001</v>
      </c>
      <c r="U9" s="14">
        <v>3.75</v>
      </c>
      <c r="V9" s="24">
        <f t="shared" si="1"/>
        <v>533.6</v>
      </c>
      <c r="W9" s="19">
        <f t="shared" si="2"/>
        <v>538.9090909090909</v>
      </c>
      <c r="X9" s="19">
        <f t="shared" si="3"/>
        <v>519</v>
      </c>
      <c r="Y9" s="21">
        <v>2.75</v>
      </c>
      <c r="Z9" s="22">
        <v>1</v>
      </c>
    </row>
    <row r="10" spans="1:26" ht="15" thickBot="1">
      <c r="A10" s="208" t="s">
        <v>51</v>
      </c>
      <c r="B10" s="7">
        <v>561</v>
      </c>
      <c r="C10" s="7">
        <v>516</v>
      </c>
      <c r="D10" s="7"/>
      <c r="E10" s="7"/>
      <c r="F10" s="7"/>
      <c r="G10" s="187">
        <v>614</v>
      </c>
      <c r="H10" s="7">
        <v>252</v>
      </c>
      <c r="I10" s="7"/>
      <c r="J10" s="7">
        <v>538</v>
      </c>
      <c r="K10" s="7"/>
      <c r="L10" s="7">
        <v>578</v>
      </c>
      <c r="M10" s="7">
        <v>540</v>
      </c>
      <c r="N10" s="7">
        <v>527</v>
      </c>
      <c r="O10" s="7"/>
      <c r="P10" s="7"/>
      <c r="Q10" s="7">
        <v>551</v>
      </c>
      <c r="R10" s="7">
        <v>561</v>
      </c>
      <c r="S10" s="7">
        <v>604</v>
      </c>
      <c r="T10" s="14">
        <f t="shared" si="0"/>
        <v>5842</v>
      </c>
      <c r="U10" s="14">
        <v>10.5</v>
      </c>
      <c r="V10" s="24">
        <f t="shared" si="1"/>
        <v>556.3809523809524</v>
      </c>
      <c r="W10" s="20">
        <f t="shared" si="2"/>
        <v>581.6</v>
      </c>
      <c r="X10" s="19">
        <f t="shared" si="3"/>
        <v>533.4545454545455</v>
      </c>
      <c r="Y10" s="21">
        <v>5</v>
      </c>
      <c r="Z10" s="22">
        <v>5.5</v>
      </c>
    </row>
    <row r="11" spans="1:26" ht="15" thickBot="1">
      <c r="A11" s="208" t="s">
        <v>84</v>
      </c>
      <c r="B11" s="7">
        <v>583</v>
      </c>
      <c r="C11" s="7">
        <v>555</v>
      </c>
      <c r="D11" s="7">
        <v>576</v>
      </c>
      <c r="E11" s="7">
        <v>545</v>
      </c>
      <c r="F11" s="7">
        <v>532</v>
      </c>
      <c r="G11" s="7">
        <v>578</v>
      </c>
      <c r="H11" s="7">
        <v>514</v>
      </c>
      <c r="I11" s="7">
        <v>575</v>
      </c>
      <c r="J11" s="7">
        <v>520</v>
      </c>
      <c r="K11" s="7">
        <v>501</v>
      </c>
      <c r="L11" s="7"/>
      <c r="M11" s="7"/>
      <c r="N11" s="7">
        <v>550</v>
      </c>
      <c r="O11" s="7">
        <v>608</v>
      </c>
      <c r="P11" s="7">
        <v>564</v>
      </c>
      <c r="Q11" s="7">
        <v>570</v>
      </c>
      <c r="R11" s="7">
        <v>537</v>
      </c>
      <c r="S11" s="7">
        <v>591</v>
      </c>
      <c r="T11" s="14">
        <f t="shared" si="0"/>
        <v>8899</v>
      </c>
      <c r="U11" s="23">
        <v>16</v>
      </c>
      <c r="V11" s="24">
        <f t="shared" si="1"/>
        <v>556.1875</v>
      </c>
      <c r="W11" s="19">
        <f>(O11+B11+D11+E11+G11+I11+L11+Q11+S11)/Y11</f>
        <v>578.25</v>
      </c>
      <c r="X11" s="19">
        <f>(C11+F11+P11+H11+J11+K11+M11+N11+R11)/Z11</f>
        <v>534.125</v>
      </c>
      <c r="Y11" s="21">
        <v>8</v>
      </c>
      <c r="Z11" s="22">
        <v>8</v>
      </c>
    </row>
    <row r="12" spans="1:26" ht="15" thickBot="1">
      <c r="A12" s="210" t="s">
        <v>100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549</v>
      </c>
      <c r="Q12" s="7">
        <v>571</v>
      </c>
      <c r="R12" s="7">
        <v>521</v>
      </c>
      <c r="S12" s="7"/>
      <c r="T12" s="14">
        <f t="shared" si="0"/>
        <v>1641</v>
      </c>
      <c r="U12" s="33">
        <v>3</v>
      </c>
      <c r="V12" s="24">
        <f t="shared" si="1"/>
        <v>547</v>
      </c>
      <c r="W12" s="19">
        <f>(O12+B12+D12+E12+G12+I12+L12+Q12+S12)/Y12</f>
        <v>571</v>
      </c>
      <c r="X12" s="19">
        <f t="shared" si="3"/>
        <v>535</v>
      </c>
      <c r="Y12" s="21">
        <v>1</v>
      </c>
      <c r="Z12" s="22">
        <v>2</v>
      </c>
    </row>
    <row r="13" spans="1:26" ht="15" thickBot="1">
      <c r="A13" s="209" t="s">
        <v>53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552</v>
      </c>
      <c r="Q13" s="7">
        <v>513</v>
      </c>
      <c r="R13" s="7"/>
      <c r="S13" s="7"/>
      <c r="T13" s="14">
        <f t="shared" si="0"/>
        <v>1065</v>
      </c>
      <c r="U13" s="212">
        <v>2</v>
      </c>
      <c r="V13" s="24">
        <f t="shared" si="1"/>
        <v>532.5</v>
      </c>
      <c r="W13" s="19">
        <f>(O13+B13+D13+E13+G13+I13+L13+Q13+S13)/Y13</f>
        <v>513</v>
      </c>
      <c r="X13" s="19">
        <f t="shared" si="3"/>
        <v>552</v>
      </c>
      <c r="Y13" s="21">
        <v>1</v>
      </c>
      <c r="Z13" s="22">
        <v>1</v>
      </c>
    </row>
    <row r="14" spans="1:26" ht="15" thickBot="1">
      <c r="A14" s="205" t="s">
        <v>7</v>
      </c>
      <c r="B14" s="187">
        <f aca="true" t="shared" si="4" ref="B14:J14">SUM(B3:B11)</f>
        <v>3439</v>
      </c>
      <c r="C14" s="199">
        <f t="shared" si="4"/>
        <v>3197</v>
      </c>
      <c r="D14" s="196">
        <f t="shared" si="4"/>
        <v>3250</v>
      </c>
      <c r="E14" s="196">
        <f t="shared" si="4"/>
        <v>3366</v>
      </c>
      <c r="F14" s="200">
        <f t="shared" si="4"/>
        <v>3166</v>
      </c>
      <c r="G14" s="197">
        <f t="shared" si="4"/>
        <v>3343</v>
      </c>
      <c r="H14" s="197">
        <f t="shared" si="4"/>
        <v>3184</v>
      </c>
      <c r="I14" s="197">
        <f t="shared" si="4"/>
        <v>3311</v>
      </c>
      <c r="J14" s="196">
        <f t="shared" si="4"/>
        <v>3202</v>
      </c>
      <c r="K14" s="197">
        <f aca="true" t="shared" si="5" ref="K14:S14">SUM(K3:K11)</f>
        <v>3315</v>
      </c>
      <c r="L14" s="197">
        <f t="shared" si="5"/>
        <v>3396</v>
      </c>
      <c r="M14" s="197">
        <f t="shared" si="5"/>
        <v>3224</v>
      </c>
      <c r="N14" s="197">
        <f t="shared" si="5"/>
        <v>3186</v>
      </c>
      <c r="O14" s="197">
        <f t="shared" si="5"/>
        <v>3351</v>
      </c>
      <c r="P14" s="197">
        <f>SUM(P3:P13)</f>
        <v>3336</v>
      </c>
      <c r="Q14" s="197">
        <f>SUM(Q3:Q13)</f>
        <v>3344</v>
      </c>
      <c r="R14" s="197">
        <f>SUM(R3:R13)</f>
        <v>3370</v>
      </c>
      <c r="S14" s="198">
        <f t="shared" si="5"/>
        <v>3432</v>
      </c>
      <c r="T14" s="189">
        <f>SUM(T3:T13)</f>
        <v>59412</v>
      </c>
      <c r="U14" s="13">
        <f>SUM(U3:U13)</f>
        <v>108</v>
      </c>
      <c r="V14" s="18">
        <f>T14/AB2</f>
        <v>3300.6666666666665</v>
      </c>
      <c r="W14" s="26"/>
      <c r="X14" s="26"/>
      <c r="Y14" s="21">
        <f>SUM(Y3:Y13)</f>
        <v>54</v>
      </c>
      <c r="Z14" s="22">
        <f>SUM(Z3:Z13)</f>
        <v>54</v>
      </c>
    </row>
    <row r="15" ht="15" thickBot="1"/>
    <row r="16" spans="2:29" ht="15" thickBot="1">
      <c r="B16" s="41" t="s">
        <v>37</v>
      </c>
      <c r="D16" s="42" t="s">
        <v>39</v>
      </c>
      <c r="F16" s="162" t="s">
        <v>54</v>
      </c>
      <c r="H16" s="52" t="s">
        <v>55</v>
      </c>
      <c r="W16" s="127"/>
      <c r="AB16" s="171"/>
      <c r="AC16" s="111" t="s">
        <v>60</v>
      </c>
    </row>
    <row r="17" ht="24" customHeight="1">
      <c r="AB17" s="111" t="s">
        <v>87</v>
      </c>
    </row>
    <row r="18" ht="15" thickBot="1"/>
    <row r="19" spans="1:28" ht="15" thickBot="1">
      <c r="A19" s="112" t="s">
        <v>96</v>
      </c>
      <c r="U19" s="7"/>
      <c r="V19" s="272" t="s">
        <v>43</v>
      </c>
      <c r="W19" s="274" t="s">
        <v>42</v>
      </c>
      <c r="X19" s="275"/>
      <c r="Y19" s="7"/>
      <c r="Z19" s="7"/>
      <c r="AB19" s="184" t="s">
        <v>89</v>
      </c>
    </row>
    <row r="20" spans="1:28" ht="15" thickBot="1">
      <c r="A20" s="110" t="s">
        <v>10</v>
      </c>
      <c r="B20" s="46" t="s">
        <v>1</v>
      </c>
      <c r="C20" s="54" t="s">
        <v>3</v>
      </c>
      <c r="D20" s="45" t="s">
        <v>4</v>
      </c>
      <c r="E20" s="45" t="s">
        <v>8</v>
      </c>
      <c r="F20" s="43" t="s">
        <v>9</v>
      </c>
      <c r="G20" s="45" t="s">
        <v>11</v>
      </c>
      <c r="H20" s="43" t="s">
        <v>12</v>
      </c>
      <c r="I20" s="45" t="s">
        <v>13</v>
      </c>
      <c r="J20" s="43" t="s">
        <v>14</v>
      </c>
      <c r="K20" s="43" t="s">
        <v>15</v>
      </c>
      <c r="L20" s="45" t="s">
        <v>16</v>
      </c>
      <c r="M20" s="54" t="s">
        <v>17</v>
      </c>
      <c r="N20" s="43" t="s">
        <v>18</v>
      </c>
      <c r="O20" s="45" t="s">
        <v>19</v>
      </c>
      <c r="P20" s="43" t="s">
        <v>20</v>
      </c>
      <c r="Q20" s="45" t="s">
        <v>21</v>
      </c>
      <c r="R20" s="43" t="s">
        <v>22</v>
      </c>
      <c r="S20" s="44" t="s">
        <v>23</v>
      </c>
      <c r="T20" s="13" t="s">
        <v>24</v>
      </c>
      <c r="U20" s="15" t="s">
        <v>25</v>
      </c>
      <c r="V20" s="273"/>
      <c r="W20" s="46" t="s">
        <v>37</v>
      </c>
      <c r="X20" s="47" t="s">
        <v>38</v>
      </c>
      <c r="Y20" s="16" t="s">
        <v>40</v>
      </c>
      <c r="Z20" s="17" t="s">
        <v>41</v>
      </c>
      <c r="AB20" s="111">
        <v>18</v>
      </c>
    </row>
    <row r="21" spans="1:26" ht="15" thickBot="1">
      <c r="A21" s="207" t="s">
        <v>77</v>
      </c>
      <c r="B21" s="182">
        <v>555</v>
      </c>
      <c r="C21" s="7">
        <v>525</v>
      </c>
      <c r="D21" s="7">
        <v>99</v>
      </c>
      <c r="E21" s="7">
        <v>510</v>
      </c>
      <c r="F21" s="7">
        <v>238</v>
      </c>
      <c r="G21" s="7"/>
      <c r="H21" s="7">
        <v>525</v>
      </c>
      <c r="I21" s="7"/>
      <c r="J21" s="7"/>
      <c r="K21" s="7"/>
      <c r="L21" s="7"/>
      <c r="M21" s="7">
        <v>583</v>
      </c>
      <c r="N21" s="7">
        <v>524</v>
      </c>
      <c r="O21" s="7"/>
      <c r="P21" s="7"/>
      <c r="Q21" s="7">
        <v>546</v>
      </c>
      <c r="R21" s="7">
        <v>489</v>
      </c>
      <c r="S21" s="7"/>
      <c r="T21" s="14">
        <f>SUM(B21:S21)</f>
        <v>4594</v>
      </c>
      <c r="U21" s="49">
        <v>8.75</v>
      </c>
      <c r="V21" s="24">
        <f>T21/U21</f>
        <v>525.0285714285715</v>
      </c>
      <c r="W21" s="19">
        <f>(O21+B21+D21+E21+G21+I21+L21+Q21+S21)/Y21</f>
        <v>526.1538461538462</v>
      </c>
      <c r="X21" s="19">
        <f>(C21+F21+P21+H21+J21+K21+M21+N21+R21)/Z21</f>
        <v>524.3636363636364</v>
      </c>
      <c r="Y21" s="21">
        <v>3.25</v>
      </c>
      <c r="Z21" s="22">
        <v>5.5</v>
      </c>
    </row>
    <row r="22" spans="1:26" ht="15" thickBot="1">
      <c r="A22" s="208" t="s">
        <v>53</v>
      </c>
      <c r="B22" s="7">
        <v>523</v>
      </c>
      <c r="C22" s="7">
        <v>557</v>
      </c>
      <c r="D22" s="7">
        <v>547</v>
      </c>
      <c r="E22" s="7">
        <v>530</v>
      </c>
      <c r="F22" s="7">
        <v>538</v>
      </c>
      <c r="G22" s="7">
        <v>512</v>
      </c>
      <c r="H22" s="7"/>
      <c r="I22" s="7">
        <v>521</v>
      </c>
      <c r="J22" s="7">
        <v>507</v>
      </c>
      <c r="K22" s="7">
        <v>524</v>
      </c>
      <c r="L22" s="7">
        <v>545</v>
      </c>
      <c r="M22" s="7">
        <v>547</v>
      </c>
      <c r="N22" s="7">
        <v>520</v>
      </c>
      <c r="O22" s="187">
        <v>592</v>
      </c>
      <c r="P22" s="7"/>
      <c r="Q22" s="7"/>
      <c r="R22" s="7"/>
      <c r="S22" s="7">
        <v>536</v>
      </c>
      <c r="T22" s="14">
        <f aca="true" t="shared" si="6" ref="T22:T33">SUM(B22:S22)</f>
        <v>7499</v>
      </c>
      <c r="U22" s="33">
        <v>14</v>
      </c>
      <c r="V22" s="24">
        <f>T22/U22</f>
        <v>535.6428571428571</v>
      </c>
      <c r="W22" s="19">
        <f aca="true" t="shared" si="7" ref="W22:W32">(O22+B22+D22+E22+G22+I22+L22+Q22+S22)/Y22</f>
        <v>538.25</v>
      </c>
      <c r="X22" s="19">
        <f aca="true" t="shared" si="8" ref="X22:X33">(C22+F22+P22+H22+J22+K22+M22+N22+R22)/Z22</f>
        <v>532.1666666666666</v>
      </c>
      <c r="Y22" s="21">
        <v>8</v>
      </c>
      <c r="Z22" s="22">
        <v>6</v>
      </c>
    </row>
    <row r="23" spans="1:26" ht="15" thickBot="1">
      <c r="A23" s="208" t="s">
        <v>99</v>
      </c>
      <c r="B23" s="7">
        <v>484</v>
      </c>
      <c r="C23" s="7"/>
      <c r="D23" s="7">
        <v>380</v>
      </c>
      <c r="E23" s="7">
        <v>530</v>
      </c>
      <c r="F23" s="7">
        <v>449</v>
      </c>
      <c r="G23" s="7"/>
      <c r="H23" s="7">
        <v>521</v>
      </c>
      <c r="I23" s="182"/>
      <c r="J23" s="7">
        <v>539</v>
      </c>
      <c r="K23" s="7"/>
      <c r="L23" s="7"/>
      <c r="M23" s="7"/>
      <c r="N23" s="7"/>
      <c r="O23" s="7">
        <v>512</v>
      </c>
      <c r="P23" s="7"/>
      <c r="Q23" s="7"/>
      <c r="R23" s="7">
        <v>517</v>
      </c>
      <c r="S23" s="7"/>
      <c r="T23" s="14">
        <f t="shared" si="6"/>
        <v>3932</v>
      </c>
      <c r="U23" s="33">
        <v>7.75</v>
      </c>
      <c r="V23" s="24">
        <f>T23/U23</f>
        <v>507.35483870967744</v>
      </c>
      <c r="W23" s="19">
        <f t="shared" si="7"/>
        <v>508.26666666666665</v>
      </c>
      <c r="X23" s="19">
        <f t="shared" si="8"/>
        <v>506.5</v>
      </c>
      <c r="Y23" s="21">
        <v>3.75</v>
      </c>
      <c r="Z23" s="22">
        <v>4</v>
      </c>
    </row>
    <row r="24" spans="1:26" ht="15" thickBot="1">
      <c r="A24" s="208" t="s">
        <v>52</v>
      </c>
      <c r="B24" s="7">
        <v>559</v>
      </c>
      <c r="C24" s="7">
        <v>535</v>
      </c>
      <c r="D24" s="7">
        <v>498</v>
      </c>
      <c r="E24" s="7">
        <v>527</v>
      </c>
      <c r="F24" s="7">
        <v>509</v>
      </c>
      <c r="G24" s="7">
        <v>510</v>
      </c>
      <c r="H24" s="7">
        <v>282</v>
      </c>
      <c r="I24" s="133">
        <v>578</v>
      </c>
      <c r="J24" s="7">
        <v>530</v>
      </c>
      <c r="K24" s="7">
        <v>528</v>
      </c>
      <c r="L24" s="7">
        <v>577</v>
      </c>
      <c r="M24" s="7">
        <v>563</v>
      </c>
      <c r="N24" s="7">
        <v>524</v>
      </c>
      <c r="O24" s="7">
        <v>555</v>
      </c>
      <c r="P24" s="7">
        <v>555</v>
      </c>
      <c r="Q24" s="7">
        <v>538</v>
      </c>
      <c r="R24" s="7">
        <v>528</v>
      </c>
      <c r="S24" s="7">
        <v>541</v>
      </c>
      <c r="T24" s="14">
        <f t="shared" si="6"/>
        <v>9437</v>
      </c>
      <c r="U24" s="23">
        <v>17.5</v>
      </c>
      <c r="V24" s="24">
        <f>T24/U24</f>
        <v>539.2571428571429</v>
      </c>
      <c r="W24" s="19">
        <f t="shared" si="7"/>
        <v>542.5555555555555</v>
      </c>
      <c r="X24" s="19">
        <f t="shared" si="8"/>
        <v>535.7647058823529</v>
      </c>
      <c r="Y24" s="21">
        <v>9</v>
      </c>
      <c r="Z24" s="22">
        <v>8.5</v>
      </c>
    </row>
    <row r="25" spans="1:26" ht="15" thickBot="1">
      <c r="A25" s="208" t="s">
        <v>32</v>
      </c>
      <c r="B25" s="7">
        <v>559</v>
      </c>
      <c r="C25" s="7">
        <v>506</v>
      </c>
      <c r="D25" s="7">
        <v>562</v>
      </c>
      <c r="E25" s="7">
        <v>541</v>
      </c>
      <c r="F25" s="7"/>
      <c r="G25" s="7">
        <v>541</v>
      </c>
      <c r="H25" s="7"/>
      <c r="I25" s="7">
        <v>572</v>
      </c>
      <c r="J25" s="7">
        <v>518</v>
      </c>
      <c r="K25" s="7">
        <v>510</v>
      </c>
      <c r="L25" s="7">
        <v>592</v>
      </c>
      <c r="M25" s="7">
        <v>562</v>
      </c>
      <c r="N25" s="7">
        <v>540</v>
      </c>
      <c r="O25" s="7">
        <v>546</v>
      </c>
      <c r="P25" s="7">
        <v>540</v>
      </c>
      <c r="Q25" s="7">
        <v>588</v>
      </c>
      <c r="R25" s="7">
        <v>516</v>
      </c>
      <c r="S25" s="7"/>
      <c r="T25" s="14">
        <f t="shared" si="6"/>
        <v>8193</v>
      </c>
      <c r="U25" s="14">
        <v>15</v>
      </c>
      <c r="V25" s="24">
        <f>T25/U25</f>
        <v>546.2</v>
      </c>
      <c r="W25" s="20">
        <f t="shared" si="7"/>
        <v>562.625</v>
      </c>
      <c r="X25" s="19">
        <f t="shared" si="8"/>
        <v>527.4285714285714</v>
      </c>
      <c r="Y25" s="21">
        <v>8</v>
      </c>
      <c r="Z25" s="22">
        <v>7</v>
      </c>
    </row>
    <row r="26" spans="1:26" ht="15" thickBot="1">
      <c r="A26" s="208" t="s">
        <v>100</v>
      </c>
      <c r="B26" s="7">
        <v>533</v>
      </c>
      <c r="C26" s="7">
        <v>546</v>
      </c>
      <c r="D26" s="7">
        <v>556</v>
      </c>
      <c r="E26" s="7">
        <v>555</v>
      </c>
      <c r="F26" s="7"/>
      <c r="G26" s="7">
        <v>556</v>
      </c>
      <c r="H26" s="7">
        <v>566</v>
      </c>
      <c r="I26" s="133">
        <v>579</v>
      </c>
      <c r="J26" s="7">
        <v>526</v>
      </c>
      <c r="K26" s="7">
        <v>504</v>
      </c>
      <c r="L26" s="7">
        <v>571</v>
      </c>
      <c r="M26" s="7">
        <v>541</v>
      </c>
      <c r="N26" s="7">
        <v>569</v>
      </c>
      <c r="O26" s="7">
        <v>587</v>
      </c>
      <c r="P26" s="7"/>
      <c r="Q26" s="7"/>
      <c r="R26" s="7"/>
      <c r="S26" s="7">
        <v>519</v>
      </c>
      <c r="T26" s="14">
        <f t="shared" si="6"/>
        <v>7708</v>
      </c>
      <c r="U26" s="14">
        <v>14</v>
      </c>
      <c r="V26" s="18">
        <f aca="true" t="shared" si="9" ref="V26:V33">T26/U26</f>
        <v>550.5714285714286</v>
      </c>
      <c r="W26" s="19">
        <f t="shared" si="7"/>
        <v>557</v>
      </c>
      <c r="X26" s="20">
        <f t="shared" si="8"/>
        <v>542</v>
      </c>
      <c r="Y26" s="21">
        <v>8</v>
      </c>
      <c r="Z26" s="22">
        <v>6</v>
      </c>
    </row>
    <row r="27" spans="1:26" ht="15" thickBot="1">
      <c r="A27" s="208" t="s">
        <v>101</v>
      </c>
      <c r="B27" s="7"/>
      <c r="C27" s="7">
        <v>239</v>
      </c>
      <c r="D27" s="7"/>
      <c r="E27" s="7"/>
      <c r="F27" s="7">
        <v>243</v>
      </c>
      <c r="G27" s="7">
        <v>550</v>
      </c>
      <c r="H27" s="7">
        <v>514</v>
      </c>
      <c r="J27" s="7"/>
      <c r="K27" s="7">
        <v>541</v>
      </c>
      <c r="L27" s="7">
        <v>520</v>
      </c>
      <c r="M27" s="7">
        <v>525</v>
      </c>
      <c r="N27" s="7"/>
      <c r="O27" s="7"/>
      <c r="P27" s="7">
        <v>559</v>
      </c>
      <c r="Q27" s="7">
        <v>501</v>
      </c>
      <c r="R27" s="7">
        <v>471</v>
      </c>
      <c r="S27" s="7"/>
      <c r="T27" s="14">
        <f t="shared" si="6"/>
        <v>4663</v>
      </c>
      <c r="U27" s="14">
        <v>9</v>
      </c>
      <c r="V27" s="24">
        <f t="shared" si="9"/>
        <v>518.1111111111111</v>
      </c>
      <c r="W27" s="19">
        <f t="shared" si="7"/>
        <v>523.6666666666666</v>
      </c>
      <c r="X27" s="19">
        <f t="shared" si="8"/>
        <v>515.3333333333334</v>
      </c>
      <c r="Y27" s="21">
        <v>3</v>
      </c>
      <c r="Z27" s="22">
        <v>6</v>
      </c>
    </row>
    <row r="28" spans="1:26" ht="15" thickBot="1">
      <c r="A28" s="208" t="s">
        <v>102</v>
      </c>
      <c r="B28" s="7"/>
      <c r="C28" s="7">
        <v>237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4">
        <f t="shared" si="6"/>
        <v>237</v>
      </c>
      <c r="U28" s="14">
        <v>0.5</v>
      </c>
      <c r="V28" s="24">
        <f t="shared" si="9"/>
        <v>474</v>
      </c>
      <c r="W28" s="19"/>
      <c r="X28" s="19">
        <f t="shared" si="8"/>
        <v>474</v>
      </c>
      <c r="Y28" s="21">
        <v>0</v>
      </c>
      <c r="Z28" s="22">
        <v>0.5</v>
      </c>
    </row>
    <row r="29" spans="1:26" ht="15" thickBot="1">
      <c r="A29" s="208" t="s">
        <v>30</v>
      </c>
      <c r="B29" s="7"/>
      <c r="C29" s="7"/>
      <c r="D29" s="7"/>
      <c r="E29" s="7"/>
      <c r="F29" s="7">
        <v>492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578</v>
      </c>
      <c r="T29" s="14">
        <f t="shared" si="6"/>
        <v>1070</v>
      </c>
      <c r="U29" s="14">
        <v>2</v>
      </c>
      <c r="V29" s="24">
        <f t="shared" si="9"/>
        <v>535</v>
      </c>
      <c r="W29" s="192">
        <f t="shared" si="7"/>
        <v>578</v>
      </c>
      <c r="X29" s="19">
        <f t="shared" si="8"/>
        <v>492</v>
      </c>
      <c r="Y29" s="21">
        <v>1</v>
      </c>
      <c r="Z29" s="22">
        <v>1</v>
      </c>
    </row>
    <row r="30" spans="1:26" ht="15" thickBot="1">
      <c r="A30" s="208" t="s">
        <v>51</v>
      </c>
      <c r="B30" s="7"/>
      <c r="C30" s="7"/>
      <c r="D30" s="7">
        <v>500</v>
      </c>
      <c r="E30" s="7"/>
      <c r="F30" s="7">
        <v>475</v>
      </c>
      <c r="G30" s="7"/>
      <c r="H30" s="7"/>
      <c r="I30" s="7">
        <v>571</v>
      </c>
      <c r="J30" s="7"/>
      <c r="K30" s="7"/>
      <c r="L30" s="7"/>
      <c r="M30" s="7"/>
      <c r="N30" s="7"/>
      <c r="O30" s="7"/>
      <c r="P30" s="7">
        <v>514</v>
      </c>
      <c r="Q30" s="7"/>
      <c r="R30" s="7"/>
      <c r="S30" s="7"/>
      <c r="T30" s="14">
        <f t="shared" si="6"/>
        <v>2060</v>
      </c>
      <c r="U30" s="14">
        <v>4</v>
      </c>
      <c r="V30" s="24">
        <f t="shared" si="9"/>
        <v>515</v>
      </c>
      <c r="W30" s="19">
        <f t="shared" si="7"/>
        <v>535.5</v>
      </c>
      <c r="X30" s="19">
        <f t="shared" si="8"/>
        <v>494.5</v>
      </c>
      <c r="Y30" s="21">
        <v>2</v>
      </c>
      <c r="Z30" s="22">
        <v>2</v>
      </c>
    </row>
    <row r="31" spans="1:26" ht="15" thickBot="1">
      <c r="A31" s="208" t="s">
        <v>79</v>
      </c>
      <c r="B31" s="7"/>
      <c r="C31" s="7"/>
      <c r="D31" s="7"/>
      <c r="E31" s="7"/>
      <c r="F31" s="7"/>
      <c r="G31" s="7">
        <v>547</v>
      </c>
      <c r="H31" s="7">
        <v>521</v>
      </c>
      <c r="I31" s="7">
        <v>573</v>
      </c>
      <c r="J31" s="7">
        <v>515</v>
      </c>
      <c r="K31" s="7"/>
      <c r="L31" s="7"/>
      <c r="M31" s="7"/>
      <c r="N31" s="7"/>
      <c r="O31" s="7"/>
      <c r="P31" s="7">
        <v>554</v>
      </c>
      <c r="Q31" s="7">
        <v>540</v>
      </c>
      <c r="R31" s="7"/>
      <c r="S31" s="7">
        <v>583</v>
      </c>
      <c r="T31" s="14">
        <f t="shared" si="6"/>
        <v>3833</v>
      </c>
      <c r="U31" s="14">
        <v>7</v>
      </c>
      <c r="V31" s="24">
        <f t="shared" si="9"/>
        <v>547.5714285714286</v>
      </c>
      <c r="W31" s="19">
        <f t="shared" si="7"/>
        <v>560.75</v>
      </c>
      <c r="X31" s="19">
        <f t="shared" si="8"/>
        <v>530</v>
      </c>
      <c r="Y31" s="21">
        <v>4</v>
      </c>
      <c r="Z31" s="22">
        <v>3</v>
      </c>
    </row>
    <row r="32" spans="1:26" ht="15" thickBot="1">
      <c r="A32" s="208" t="s">
        <v>103</v>
      </c>
      <c r="B32" s="7"/>
      <c r="C32" s="7"/>
      <c r="D32" s="7"/>
      <c r="E32" s="7"/>
      <c r="F32" s="7"/>
      <c r="G32" s="7"/>
      <c r="H32" s="7">
        <v>238</v>
      </c>
      <c r="I32" s="7"/>
      <c r="J32" s="7"/>
      <c r="K32" s="7">
        <v>564</v>
      </c>
      <c r="L32" s="7">
        <v>587</v>
      </c>
      <c r="M32" s="7"/>
      <c r="N32" s="7">
        <v>514</v>
      </c>
      <c r="O32" s="7">
        <v>459</v>
      </c>
      <c r="P32" s="7"/>
      <c r="Q32" s="7">
        <v>539</v>
      </c>
      <c r="R32" s="7">
        <v>528</v>
      </c>
      <c r="S32" s="7">
        <v>520</v>
      </c>
      <c r="T32" s="14">
        <f t="shared" si="6"/>
        <v>3949</v>
      </c>
      <c r="U32" s="14">
        <v>7.5</v>
      </c>
      <c r="V32" s="24">
        <f t="shared" si="9"/>
        <v>526.5333333333333</v>
      </c>
      <c r="W32" s="19">
        <f t="shared" si="7"/>
        <v>526.25</v>
      </c>
      <c r="X32" s="19">
        <f t="shared" si="8"/>
        <v>526.8571428571429</v>
      </c>
      <c r="Y32" s="21">
        <v>4</v>
      </c>
      <c r="Z32" s="22">
        <v>3.5</v>
      </c>
    </row>
    <row r="33" spans="1:26" ht="15" thickBot="1">
      <c r="A33" s="209" t="s">
        <v>106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508</v>
      </c>
      <c r="Q33" s="7"/>
      <c r="R33" s="7"/>
      <c r="S33" s="7"/>
      <c r="T33" s="14">
        <f t="shared" si="6"/>
        <v>508</v>
      </c>
      <c r="U33" s="14">
        <v>1</v>
      </c>
      <c r="V33" s="24">
        <f t="shared" si="9"/>
        <v>508</v>
      </c>
      <c r="W33" s="19">
        <v>0</v>
      </c>
      <c r="X33" s="19">
        <f t="shared" si="8"/>
        <v>508</v>
      </c>
      <c r="Y33" s="21">
        <v>0</v>
      </c>
      <c r="Z33" s="22">
        <v>1</v>
      </c>
    </row>
    <row r="34" spans="1:26" ht="15" thickBot="1">
      <c r="A34" s="205" t="s">
        <v>7</v>
      </c>
      <c r="B34" s="50">
        <f>SUM(B21:B32)</f>
        <v>3213</v>
      </c>
      <c r="C34" s="9">
        <f>SUM(C21:C32)</f>
        <v>3145</v>
      </c>
      <c r="D34" s="9">
        <f>SUM(D21:D32)</f>
        <v>3142</v>
      </c>
      <c r="E34" s="9">
        <f>SUM(E21:E32)</f>
        <v>3193</v>
      </c>
      <c r="F34" s="203">
        <f>SUM(F21:F32)</f>
        <v>2944</v>
      </c>
      <c r="G34" s="8">
        <f>SUM(G21:G31)</f>
        <v>3216</v>
      </c>
      <c r="H34" s="8">
        <f aca="true" t="shared" si="10" ref="H34:O34">SUM(H21:H32)</f>
        <v>3167</v>
      </c>
      <c r="I34" s="37">
        <f t="shared" si="10"/>
        <v>3394</v>
      </c>
      <c r="J34" s="202">
        <f t="shared" si="10"/>
        <v>3135</v>
      </c>
      <c r="K34" s="8">
        <f t="shared" si="10"/>
        <v>3171</v>
      </c>
      <c r="L34" s="8">
        <f t="shared" si="10"/>
        <v>3392</v>
      </c>
      <c r="M34" s="8">
        <f t="shared" si="10"/>
        <v>3321</v>
      </c>
      <c r="N34" s="8">
        <f t="shared" si="10"/>
        <v>3191</v>
      </c>
      <c r="O34" s="8">
        <f t="shared" si="10"/>
        <v>3251</v>
      </c>
      <c r="P34" s="8">
        <f>SUM(P21:P33)</f>
        <v>3230</v>
      </c>
      <c r="Q34" s="8">
        <f>SUM(Q21:Q32)</f>
        <v>3252</v>
      </c>
      <c r="R34" s="9">
        <f>SUM(R21:R32)</f>
        <v>3049</v>
      </c>
      <c r="S34" s="11">
        <f>SUM(S21:S32)</f>
        <v>3277</v>
      </c>
      <c r="T34" s="13">
        <f>SUM(T21:T32)</f>
        <v>57175</v>
      </c>
      <c r="U34" s="13">
        <f>SUM(U21:U33)</f>
        <v>108</v>
      </c>
      <c r="V34" s="18">
        <f>T34/AB20</f>
        <v>3176.3888888888887</v>
      </c>
      <c r="W34" s="26"/>
      <c r="X34" s="26"/>
      <c r="Y34" s="21">
        <f>SUM(Y21:Y33)</f>
        <v>54</v>
      </c>
      <c r="Z34" s="22">
        <f>SUM(Z21:Z33)</f>
        <v>54</v>
      </c>
    </row>
    <row r="35" ht="15" thickBot="1"/>
    <row r="36" spans="2:29" ht="15" thickBot="1">
      <c r="B36" s="41" t="s">
        <v>37</v>
      </c>
      <c r="D36" s="42" t="s">
        <v>39</v>
      </c>
      <c r="F36" s="162" t="s">
        <v>54</v>
      </c>
      <c r="H36" s="52" t="s">
        <v>55</v>
      </c>
      <c r="W36" s="127"/>
      <c r="AB36" s="171"/>
      <c r="AC36" s="111" t="s">
        <v>60</v>
      </c>
    </row>
    <row r="37" ht="14.25">
      <c r="AB37" s="111" t="s">
        <v>87</v>
      </c>
    </row>
    <row r="39" ht="15" thickBot="1"/>
    <row r="40" spans="1:28" ht="15.75" customHeight="1" thickBot="1">
      <c r="A40" s="124" t="s">
        <v>97</v>
      </c>
      <c r="V40" s="272" t="s">
        <v>43</v>
      </c>
      <c r="W40" s="274" t="s">
        <v>42</v>
      </c>
      <c r="X40" s="275"/>
      <c r="AB40" s="184" t="s">
        <v>89</v>
      </c>
    </row>
    <row r="41" spans="1:28" ht="15" thickBot="1">
      <c r="A41" s="207" t="s">
        <v>10</v>
      </c>
      <c r="B41" s="213" t="s">
        <v>1</v>
      </c>
      <c r="C41" s="43" t="s">
        <v>3</v>
      </c>
      <c r="D41" s="45" t="s">
        <v>4</v>
      </c>
      <c r="E41" s="43" t="s">
        <v>8</v>
      </c>
      <c r="F41" s="45" t="s">
        <v>9</v>
      </c>
      <c r="G41" s="43" t="s">
        <v>11</v>
      </c>
      <c r="H41" s="45" t="s">
        <v>12</v>
      </c>
      <c r="I41" s="43" t="s">
        <v>13</v>
      </c>
      <c r="J41" s="45" t="s">
        <v>14</v>
      </c>
      <c r="K41" s="43" t="s">
        <v>15</v>
      </c>
      <c r="L41" s="45" t="s">
        <v>16</v>
      </c>
      <c r="M41" s="54" t="s">
        <v>17</v>
      </c>
      <c r="N41" s="12" t="s">
        <v>86</v>
      </c>
      <c r="O41" s="12" t="s">
        <v>86</v>
      </c>
      <c r="P41" s="12" t="s">
        <v>86</v>
      </c>
      <c r="Q41" s="12" t="s">
        <v>85</v>
      </c>
      <c r="R41" s="12" t="s">
        <v>85</v>
      </c>
      <c r="S41" s="12" t="s">
        <v>86</v>
      </c>
      <c r="T41" s="13" t="s">
        <v>24</v>
      </c>
      <c r="U41" s="58" t="s">
        <v>25</v>
      </c>
      <c r="V41" s="273"/>
      <c r="W41" s="46" t="s">
        <v>37</v>
      </c>
      <c r="X41" s="47" t="s">
        <v>38</v>
      </c>
      <c r="Y41" s="16" t="s">
        <v>40</v>
      </c>
      <c r="Z41" s="17" t="s">
        <v>41</v>
      </c>
      <c r="AB41" s="111">
        <v>12</v>
      </c>
    </row>
    <row r="42" spans="1:26" ht="15" thickBot="1">
      <c r="A42" s="208" t="s">
        <v>102</v>
      </c>
      <c r="B42" s="27">
        <v>500</v>
      </c>
      <c r="C42" s="133">
        <v>472</v>
      </c>
      <c r="D42" s="133">
        <v>516</v>
      </c>
      <c r="E42" s="7">
        <v>537</v>
      </c>
      <c r="F42" s="7">
        <v>514</v>
      </c>
      <c r="G42" s="133">
        <v>483</v>
      </c>
      <c r="H42" s="7"/>
      <c r="I42" s="28">
        <v>520</v>
      </c>
      <c r="J42" s="28">
        <v>533</v>
      </c>
      <c r="K42" s="28">
        <v>501</v>
      </c>
      <c r="L42" s="28"/>
      <c r="M42" s="28">
        <v>501</v>
      </c>
      <c r="N42" s="28"/>
      <c r="O42" s="28"/>
      <c r="P42" s="61"/>
      <c r="Q42" s="28"/>
      <c r="R42" s="28"/>
      <c r="S42" s="28"/>
      <c r="T42" s="57">
        <f>SUM(B42:S42)</f>
        <v>5077</v>
      </c>
      <c r="U42" s="206">
        <v>10</v>
      </c>
      <c r="V42" s="214">
        <f aca="true" t="shared" si="11" ref="V42:V55">T42/U42</f>
        <v>507.7</v>
      </c>
      <c r="W42" s="30">
        <f>(D42+F42+H42+B42+J42+L42)/Y42</f>
        <v>515.75</v>
      </c>
      <c r="X42" s="31">
        <f>(G42+C42+E42+I42+K42+M42)/Z42</f>
        <v>502.3333333333333</v>
      </c>
      <c r="Y42" s="21">
        <v>4</v>
      </c>
      <c r="Z42" s="22">
        <v>6</v>
      </c>
    </row>
    <row r="43" spans="1:26" ht="15" thickBot="1">
      <c r="A43" s="208" t="s">
        <v>56</v>
      </c>
      <c r="B43" s="27">
        <v>495</v>
      </c>
      <c r="C43" s="133"/>
      <c r="D43" s="133"/>
      <c r="E43" s="7"/>
      <c r="F43" s="7"/>
      <c r="H43" s="133"/>
      <c r="I43" s="7"/>
      <c r="J43" s="7">
        <v>465</v>
      </c>
      <c r="K43" s="7"/>
      <c r="L43" s="7">
        <v>473</v>
      </c>
      <c r="M43" s="7"/>
      <c r="N43" s="7"/>
      <c r="O43" s="7"/>
      <c r="P43" s="7"/>
      <c r="Q43" s="7"/>
      <c r="R43" s="7"/>
      <c r="S43" s="7"/>
      <c r="T43" s="57">
        <f aca="true" t="shared" si="12" ref="T43:T55">SUM(B43:S43)</f>
        <v>1433</v>
      </c>
      <c r="U43" s="33">
        <v>3</v>
      </c>
      <c r="V43" s="214">
        <f t="shared" si="11"/>
        <v>477.6666666666667</v>
      </c>
      <c r="W43" s="30">
        <f aca="true" t="shared" si="13" ref="W43:W55">(D43+F43+H43+B43+J43+L43)/Y43</f>
        <v>477.6666666666667</v>
      </c>
      <c r="X43" s="31">
        <v>0</v>
      </c>
      <c r="Y43" s="21">
        <v>3</v>
      </c>
      <c r="Z43" s="22">
        <v>0</v>
      </c>
    </row>
    <row r="44" spans="1:26" ht="15" thickBot="1">
      <c r="A44" s="208" t="s">
        <v>104</v>
      </c>
      <c r="B44" s="27">
        <v>487</v>
      </c>
      <c r="C44" s="133">
        <v>454</v>
      </c>
      <c r="D44" s="133"/>
      <c r="E44" s="7"/>
      <c r="F44" s="7"/>
      <c r="H44" s="13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7">
        <f t="shared" si="12"/>
        <v>941</v>
      </c>
      <c r="U44" s="33">
        <v>2</v>
      </c>
      <c r="V44" s="190">
        <f t="shared" si="11"/>
        <v>470.5</v>
      </c>
      <c r="W44" s="30">
        <f t="shared" si="13"/>
        <v>487</v>
      </c>
      <c r="X44" s="31">
        <f aca="true" t="shared" si="14" ref="X44:X53">(G44+C44+E44+I44+K44+M44)/Z44</f>
        <v>454</v>
      </c>
      <c r="Y44" s="21">
        <v>1</v>
      </c>
      <c r="Z44" s="22">
        <v>1</v>
      </c>
    </row>
    <row r="45" spans="1:26" ht="15" thickBot="1">
      <c r="A45" s="208" t="s">
        <v>105</v>
      </c>
      <c r="B45" s="27">
        <v>491</v>
      </c>
      <c r="C45" s="133">
        <v>559</v>
      </c>
      <c r="D45" s="133">
        <v>560</v>
      </c>
      <c r="E45" s="7"/>
      <c r="F45" s="7"/>
      <c r="G45" s="182">
        <v>551</v>
      </c>
      <c r="H45" s="133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7">
        <f t="shared" si="12"/>
        <v>2161</v>
      </c>
      <c r="U45" s="33">
        <v>4</v>
      </c>
      <c r="V45" s="175">
        <f t="shared" si="11"/>
        <v>540.25</v>
      </c>
      <c r="W45" s="30">
        <f t="shared" si="13"/>
        <v>525.5</v>
      </c>
      <c r="X45" s="20">
        <f t="shared" si="14"/>
        <v>555</v>
      </c>
      <c r="Y45" s="21">
        <v>2</v>
      </c>
      <c r="Z45" s="22">
        <v>2</v>
      </c>
    </row>
    <row r="46" spans="1:26" ht="15" thickBot="1">
      <c r="A46" s="208" t="s">
        <v>106</v>
      </c>
      <c r="B46" s="204">
        <v>573</v>
      </c>
      <c r="C46" s="28">
        <v>497</v>
      </c>
      <c r="D46" s="7">
        <v>492</v>
      </c>
      <c r="E46" s="7">
        <v>541</v>
      </c>
      <c r="F46" s="7">
        <v>565</v>
      </c>
      <c r="H46" s="28">
        <v>558</v>
      </c>
      <c r="I46" s="7">
        <v>522</v>
      </c>
      <c r="J46" s="7"/>
      <c r="K46" s="7">
        <v>532</v>
      </c>
      <c r="L46" s="7">
        <v>503</v>
      </c>
      <c r="M46" s="7">
        <v>514</v>
      </c>
      <c r="N46" s="7"/>
      <c r="O46" s="7"/>
      <c r="P46" s="7"/>
      <c r="Q46" s="7"/>
      <c r="R46" s="7"/>
      <c r="S46" s="7"/>
      <c r="T46" s="57">
        <f t="shared" si="12"/>
        <v>5297</v>
      </c>
      <c r="U46" s="34">
        <v>10</v>
      </c>
      <c r="V46" s="214">
        <f t="shared" si="11"/>
        <v>529.7</v>
      </c>
      <c r="W46" s="18">
        <f t="shared" si="13"/>
        <v>538.2</v>
      </c>
      <c r="X46" s="31">
        <f t="shared" si="14"/>
        <v>521.2</v>
      </c>
      <c r="Y46" s="21">
        <v>5</v>
      </c>
      <c r="Z46" s="22">
        <v>5</v>
      </c>
    </row>
    <row r="47" spans="1:26" ht="15" thickBot="1">
      <c r="A47" s="208" t="s">
        <v>107</v>
      </c>
      <c r="B47" s="27">
        <v>553</v>
      </c>
      <c r="C47" s="133">
        <v>456</v>
      </c>
      <c r="D47" s="133"/>
      <c r="E47" s="7"/>
      <c r="F47" s="7">
        <v>514</v>
      </c>
      <c r="H47" s="133">
        <v>484</v>
      </c>
      <c r="I47" s="7">
        <v>512</v>
      </c>
      <c r="J47" s="7"/>
      <c r="K47" s="7">
        <v>471</v>
      </c>
      <c r="L47" s="7">
        <v>489</v>
      </c>
      <c r="M47" s="7">
        <v>486</v>
      </c>
      <c r="N47" s="7"/>
      <c r="O47" s="7"/>
      <c r="P47" s="7"/>
      <c r="Q47" s="7"/>
      <c r="R47" s="7"/>
      <c r="S47" s="7"/>
      <c r="T47" s="57">
        <f t="shared" si="12"/>
        <v>3965</v>
      </c>
      <c r="U47" s="34">
        <v>8</v>
      </c>
      <c r="V47" s="214">
        <f t="shared" si="11"/>
        <v>495.625</v>
      </c>
      <c r="W47" s="30">
        <f t="shared" si="13"/>
        <v>510</v>
      </c>
      <c r="X47" s="31">
        <f t="shared" si="14"/>
        <v>481.25</v>
      </c>
      <c r="Y47" s="21">
        <v>4</v>
      </c>
      <c r="Z47" s="22">
        <v>4</v>
      </c>
    </row>
    <row r="48" spans="1:26" ht="15" thickBot="1">
      <c r="A48" s="208" t="s">
        <v>98</v>
      </c>
      <c r="B48" s="27"/>
      <c r="C48" s="133">
        <v>481</v>
      </c>
      <c r="D48" s="27">
        <v>542</v>
      </c>
      <c r="E48" s="7">
        <v>502</v>
      </c>
      <c r="F48" s="7">
        <v>511</v>
      </c>
      <c r="G48" s="182">
        <v>489</v>
      </c>
      <c r="H48" s="133">
        <v>511</v>
      </c>
      <c r="I48" s="7">
        <v>526</v>
      </c>
      <c r="J48" s="7">
        <v>507</v>
      </c>
      <c r="K48" s="7">
        <v>476</v>
      </c>
      <c r="L48" s="7">
        <v>498</v>
      </c>
      <c r="M48" s="7">
        <v>501</v>
      </c>
      <c r="N48" s="7"/>
      <c r="O48" s="7"/>
      <c r="P48" s="7"/>
      <c r="Q48" s="7"/>
      <c r="R48" s="7"/>
      <c r="S48" s="7"/>
      <c r="T48" s="57">
        <f t="shared" si="12"/>
        <v>5544</v>
      </c>
      <c r="U48" s="34">
        <v>11</v>
      </c>
      <c r="V48" s="214">
        <f t="shared" si="11"/>
        <v>504</v>
      </c>
      <c r="W48" s="30">
        <f t="shared" si="13"/>
        <v>513.8</v>
      </c>
      <c r="X48" s="31">
        <f t="shared" si="14"/>
        <v>495.8333333333333</v>
      </c>
      <c r="Y48" s="21">
        <v>5</v>
      </c>
      <c r="Z48" s="22">
        <v>6</v>
      </c>
    </row>
    <row r="49" spans="1:26" ht="15" thickBot="1">
      <c r="A49" s="208" t="s">
        <v>108</v>
      </c>
      <c r="B49" s="27"/>
      <c r="C49" s="133"/>
      <c r="D49" s="27">
        <v>540</v>
      </c>
      <c r="E49" s="7"/>
      <c r="F49" s="7"/>
      <c r="H49" s="13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7">
        <f t="shared" si="12"/>
        <v>540</v>
      </c>
      <c r="U49" s="34">
        <v>1</v>
      </c>
      <c r="V49" s="214">
        <f t="shared" si="11"/>
        <v>540</v>
      </c>
      <c r="W49" s="178">
        <f t="shared" si="13"/>
        <v>540</v>
      </c>
      <c r="X49" s="31">
        <v>0</v>
      </c>
      <c r="Y49" s="21">
        <v>1</v>
      </c>
      <c r="Z49" s="22">
        <v>0</v>
      </c>
    </row>
    <row r="50" spans="1:26" ht="15" thickBot="1">
      <c r="A50" s="208" t="s">
        <v>109</v>
      </c>
      <c r="B50" s="201"/>
      <c r="C50" s="133"/>
      <c r="D50" s="133">
        <v>484</v>
      </c>
      <c r="E50" s="7">
        <v>509</v>
      </c>
      <c r="F50" s="7">
        <v>483</v>
      </c>
      <c r="G50" s="182">
        <v>462</v>
      </c>
      <c r="H50" s="133">
        <v>564</v>
      </c>
      <c r="I50" s="7">
        <v>560</v>
      </c>
      <c r="J50" s="7">
        <v>542</v>
      </c>
      <c r="K50" s="7">
        <v>502</v>
      </c>
      <c r="L50" s="7">
        <v>534</v>
      </c>
      <c r="M50" s="7">
        <v>477</v>
      </c>
      <c r="N50" s="7"/>
      <c r="O50" s="7"/>
      <c r="P50" s="7"/>
      <c r="Q50" s="7"/>
      <c r="R50" s="7"/>
      <c r="S50" s="7"/>
      <c r="T50" s="57">
        <f t="shared" si="12"/>
        <v>5117</v>
      </c>
      <c r="U50" s="33">
        <v>10</v>
      </c>
      <c r="V50" s="214">
        <f t="shared" si="11"/>
        <v>511.7</v>
      </c>
      <c r="W50" s="30">
        <f t="shared" si="13"/>
        <v>521.4</v>
      </c>
      <c r="X50" s="31">
        <f t="shared" si="14"/>
        <v>502</v>
      </c>
      <c r="Y50" s="21">
        <v>5</v>
      </c>
      <c r="Z50" s="22">
        <v>5</v>
      </c>
    </row>
    <row r="51" spans="1:26" ht="15" thickBot="1">
      <c r="A51" s="208" t="s">
        <v>110</v>
      </c>
      <c r="B51" s="27"/>
      <c r="C51" s="133"/>
      <c r="D51" s="133"/>
      <c r="E51" s="7">
        <v>509</v>
      </c>
      <c r="F51" s="7"/>
      <c r="G51" s="7">
        <v>532</v>
      </c>
      <c r="H51" s="133">
        <v>530</v>
      </c>
      <c r="I51" s="7">
        <v>510</v>
      </c>
      <c r="J51" s="7"/>
      <c r="K51" s="7">
        <v>533</v>
      </c>
      <c r="L51" s="7">
        <v>530</v>
      </c>
      <c r="M51" s="7">
        <v>482</v>
      </c>
      <c r="N51" s="7"/>
      <c r="O51" s="7"/>
      <c r="P51" s="7"/>
      <c r="Q51" s="7"/>
      <c r="R51" s="7"/>
      <c r="S51" s="7"/>
      <c r="T51" s="57">
        <f t="shared" si="12"/>
        <v>3626</v>
      </c>
      <c r="U51" s="34">
        <v>7</v>
      </c>
      <c r="V51" s="214">
        <f t="shared" si="11"/>
        <v>518</v>
      </c>
      <c r="W51" s="30">
        <f t="shared" si="13"/>
        <v>530</v>
      </c>
      <c r="X51" s="31">
        <f t="shared" si="14"/>
        <v>513.2</v>
      </c>
      <c r="Y51" s="21">
        <v>2</v>
      </c>
      <c r="Z51" s="22">
        <v>5</v>
      </c>
    </row>
    <row r="52" spans="1:26" ht="15" thickBot="1">
      <c r="A52" s="208" t="s">
        <v>53</v>
      </c>
      <c r="B52" s="27"/>
      <c r="C52" s="133"/>
      <c r="D52" s="133"/>
      <c r="E52" s="7">
        <v>525</v>
      </c>
      <c r="F52" s="7"/>
      <c r="G52" s="13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7">
        <f t="shared" si="12"/>
        <v>525</v>
      </c>
      <c r="U52" s="33">
        <v>1</v>
      </c>
      <c r="V52" s="214">
        <f t="shared" si="11"/>
        <v>525</v>
      </c>
      <c r="W52" s="30">
        <v>0</v>
      </c>
      <c r="X52" s="31">
        <f t="shared" si="14"/>
        <v>525</v>
      </c>
      <c r="Y52" s="21">
        <v>0</v>
      </c>
      <c r="Z52" s="22">
        <v>1</v>
      </c>
    </row>
    <row r="53" spans="1:26" ht="15" thickBot="1">
      <c r="A53" s="208" t="s">
        <v>101</v>
      </c>
      <c r="B53" s="27"/>
      <c r="C53" s="133"/>
      <c r="D53" s="133"/>
      <c r="E53" s="7"/>
      <c r="F53" s="7">
        <v>487</v>
      </c>
      <c r="G53" s="133">
        <v>554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7">
        <f t="shared" si="12"/>
        <v>1041</v>
      </c>
      <c r="U53" s="34">
        <v>2</v>
      </c>
      <c r="V53" s="214">
        <f t="shared" si="11"/>
        <v>520.5</v>
      </c>
      <c r="W53" s="30">
        <f t="shared" si="13"/>
        <v>487</v>
      </c>
      <c r="X53" s="31">
        <f t="shared" si="14"/>
        <v>554</v>
      </c>
      <c r="Y53" s="21">
        <v>1</v>
      </c>
      <c r="Z53" s="22">
        <v>1</v>
      </c>
    </row>
    <row r="54" spans="1:26" ht="15" thickBot="1">
      <c r="A54" s="208" t="s">
        <v>111</v>
      </c>
      <c r="B54" s="27"/>
      <c r="C54" s="133"/>
      <c r="D54" s="133"/>
      <c r="E54" s="7"/>
      <c r="F54" s="7"/>
      <c r="G54" s="133"/>
      <c r="H54" s="7">
        <v>469</v>
      </c>
      <c r="I54" s="7"/>
      <c r="J54" s="7">
        <v>443</v>
      </c>
      <c r="K54" s="7"/>
      <c r="L54" s="7"/>
      <c r="M54" s="7"/>
      <c r="N54" s="7"/>
      <c r="O54" s="7"/>
      <c r="P54" s="7"/>
      <c r="Q54" s="7"/>
      <c r="R54" s="7"/>
      <c r="S54" s="7"/>
      <c r="T54" s="57">
        <f t="shared" si="12"/>
        <v>912</v>
      </c>
      <c r="U54" s="34">
        <v>2</v>
      </c>
      <c r="V54" s="214">
        <f t="shared" si="11"/>
        <v>456</v>
      </c>
      <c r="W54" s="30">
        <f t="shared" si="13"/>
        <v>456</v>
      </c>
      <c r="X54" s="31">
        <v>0</v>
      </c>
      <c r="Y54" s="21">
        <v>2</v>
      </c>
      <c r="Z54" s="22">
        <v>0</v>
      </c>
    </row>
    <row r="55" spans="1:26" ht="15" thickBot="1">
      <c r="A55" s="209" t="s">
        <v>112</v>
      </c>
      <c r="B55" s="27"/>
      <c r="C55" s="133"/>
      <c r="D55" s="133"/>
      <c r="E55" s="7"/>
      <c r="F55" s="7"/>
      <c r="G55" s="133"/>
      <c r="H55" s="7"/>
      <c r="I55" s="7"/>
      <c r="J55" s="7">
        <v>455</v>
      </c>
      <c r="K55" s="7"/>
      <c r="L55" s="7"/>
      <c r="M55" s="7"/>
      <c r="N55" s="7"/>
      <c r="O55" s="7"/>
      <c r="P55" s="7"/>
      <c r="Q55" s="7"/>
      <c r="R55" s="7"/>
      <c r="S55" s="7"/>
      <c r="T55" s="57">
        <f t="shared" si="12"/>
        <v>455</v>
      </c>
      <c r="U55" s="34">
        <v>1</v>
      </c>
      <c r="V55" s="214">
        <f t="shared" si="11"/>
        <v>455</v>
      </c>
      <c r="W55" s="30">
        <f t="shared" si="13"/>
        <v>455</v>
      </c>
      <c r="X55" s="31">
        <v>0</v>
      </c>
      <c r="Y55" s="21">
        <v>1</v>
      </c>
      <c r="Z55" s="22">
        <v>0</v>
      </c>
    </row>
    <row r="56" spans="1:26" ht="15" thickBot="1">
      <c r="A56" s="205" t="s">
        <v>7</v>
      </c>
      <c r="B56" s="50">
        <f aca="true" t="shared" si="15" ref="B56:S56">SUM(B42:B53)</f>
        <v>3099</v>
      </c>
      <c r="C56" s="203">
        <f t="shared" si="15"/>
        <v>2919</v>
      </c>
      <c r="D56" s="36">
        <f t="shared" si="15"/>
        <v>3134</v>
      </c>
      <c r="E56" s="9">
        <f t="shared" si="15"/>
        <v>3123</v>
      </c>
      <c r="F56" s="9">
        <f t="shared" si="15"/>
        <v>3074</v>
      </c>
      <c r="G56" s="9">
        <f t="shared" si="15"/>
        <v>3071</v>
      </c>
      <c r="H56" s="8">
        <f>SUM(H42:H54)</f>
        <v>3116</v>
      </c>
      <c r="I56" s="37">
        <f t="shared" si="15"/>
        <v>3150</v>
      </c>
      <c r="J56" s="8">
        <f>SUM(J42:J55)</f>
        <v>2945</v>
      </c>
      <c r="K56" s="8">
        <f t="shared" si="15"/>
        <v>3015</v>
      </c>
      <c r="L56" s="8">
        <f t="shared" si="15"/>
        <v>3027</v>
      </c>
      <c r="M56" s="193">
        <f t="shared" si="15"/>
        <v>2961</v>
      </c>
      <c r="N56" s="8">
        <f t="shared" si="15"/>
        <v>0</v>
      </c>
      <c r="O56" s="8">
        <f t="shared" si="15"/>
        <v>0</v>
      </c>
      <c r="P56" s="8">
        <f t="shared" si="15"/>
        <v>0</v>
      </c>
      <c r="Q56" s="8">
        <f t="shared" si="15"/>
        <v>0</v>
      </c>
      <c r="R56" s="8">
        <f t="shared" si="15"/>
        <v>0</v>
      </c>
      <c r="S56" s="185">
        <f t="shared" si="15"/>
        <v>0</v>
      </c>
      <c r="T56" s="13">
        <f>SUM(T42:T55)</f>
        <v>36634</v>
      </c>
      <c r="U56" s="13">
        <f>SUM(U42:U55)</f>
        <v>72</v>
      </c>
      <c r="V56" s="18">
        <f>T56/AB41</f>
        <v>3052.8333333333335</v>
      </c>
      <c r="W56" s="26"/>
      <c r="X56" s="38"/>
      <c r="Y56" s="21">
        <f>SUM(Y42:Y55)</f>
        <v>36</v>
      </c>
      <c r="Z56" s="22">
        <f>SUM(Z42:Z55)</f>
        <v>36</v>
      </c>
    </row>
    <row r="57" ht="15" thickBot="1"/>
    <row r="58" spans="2:29" ht="15" thickBot="1">
      <c r="B58" s="41" t="s">
        <v>37</v>
      </c>
      <c r="D58" s="42" t="s">
        <v>39</v>
      </c>
      <c r="F58" s="162" t="s">
        <v>54</v>
      </c>
      <c r="H58" s="52" t="s">
        <v>55</v>
      </c>
      <c r="AB58" s="171"/>
      <c r="AC58" s="111" t="s">
        <v>60</v>
      </c>
    </row>
    <row r="59" ht="14.25">
      <c r="AB59" s="111" t="s">
        <v>87</v>
      </c>
    </row>
  </sheetData>
  <sheetProtection/>
  <mergeCells count="6">
    <mergeCell ref="V1:V2"/>
    <mergeCell ref="W1:X1"/>
    <mergeCell ref="V40:V41"/>
    <mergeCell ref="W40:X40"/>
    <mergeCell ref="V19:V20"/>
    <mergeCell ref="W19:X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5">
      <selection activeCell="R8" sqref="R8"/>
    </sheetView>
  </sheetViews>
  <sheetFormatPr defaultColWidth="9.140625" defaultRowHeight="15"/>
  <cols>
    <col min="1" max="1" width="18.8515625" style="111" customWidth="1"/>
    <col min="2" max="2" width="10.28125" style="111" customWidth="1"/>
    <col min="3" max="3" width="9.140625" style="111" customWidth="1"/>
    <col min="4" max="4" width="10.28125" style="111" customWidth="1"/>
    <col min="5" max="12" width="9.140625" style="111" customWidth="1"/>
    <col min="13" max="13" width="11.421875" style="111" customWidth="1"/>
    <col min="14" max="14" width="9.140625" style="111" customWidth="1"/>
    <col min="15" max="15" width="11.00390625" style="111" customWidth="1"/>
    <col min="16" max="16" width="11.28125" style="111" customWidth="1"/>
    <col min="17" max="17" width="10.421875" style="111" customWidth="1"/>
    <col min="18" max="19" width="11.00390625" style="111" customWidth="1"/>
    <col min="20" max="21" width="12.421875" style="111" customWidth="1"/>
    <col min="22" max="22" width="11.7109375" style="111" customWidth="1"/>
    <col min="23" max="16384" width="9.140625" style="111" customWidth="1"/>
  </cols>
  <sheetData>
    <row r="1" spans="1:28" ht="15" thickBot="1">
      <c r="A1" s="112" t="s">
        <v>90</v>
      </c>
      <c r="U1" s="7"/>
      <c r="V1" s="272" t="s">
        <v>43</v>
      </c>
      <c r="W1" s="274" t="s">
        <v>42</v>
      </c>
      <c r="X1" s="275"/>
      <c r="Y1" s="7"/>
      <c r="Z1" s="7"/>
      <c r="AB1" s="184" t="s">
        <v>89</v>
      </c>
    </row>
    <row r="2" spans="1:28" ht="15" thickBot="1">
      <c r="A2" s="116" t="s">
        <v>10</v>
      </c>
      <c r="B2" s="45" t="s">
        <v>1</v>
      </c>
      <c r="C2" s="54" t="s">
        <v>3</v>
      </c>
      <c r="D2" s="45" t="s">
        <v>4</v>
      </c>
      <c r="E2" s="43" t="s">
        <v>8</v>
      </c>
      <c r="F2" s="45" t="s">
        <v>9</v>
      </c>
      <c r="G2" s="45" t="s">
        <v>11</v>
      </c>
      <c r="H2" s="43" t="s">
        <v>12</v>
      </c>
      <c r="I2" s="45" t="s">
        <v>13</v>
      </c>
      <c r="J2" s="43" t="s">
        <v>14</v>
      </c>
      <c r="K2" s="43" t="s">
        <v>15</v>
      </c>
      <c r="L2" s="45" t="s">
        <v>16</v>
      </c>
      <c r="M2" s="54" t="s">
        <v>17</v>
      </c>
      <c r="N2" s="45" t="s">
        <v>18</v>
      </c>
      <c r="O2" s="43" t="s">
        <v>19</v>
      </c>
      <c r="P2" s="43" t="s">
        <v>20</v>
      </c>
      <c r="Q2" s="45" t="s">
        <v>21</v>
      </c>
      <c r="R2" s="43" t="s">
        <v>22</v>
      </c>
      <c r="S2" s="44" t="s">
        <v>23</v>
      </c>
      <c r="T2" s="13" t="s">
        <v>24</v>
      </c>
      <c r="U2" s="15" t="s">
        <v>25</v>
      </c>
      <c r="V2" s="273"/>
      <c r="W2" s="46" t="s">
        <v>37</v>
      </c>
      <c r="X2" s="47" t="s">
        <v>38</v>
      </c>
      <c r="Y2" s="16" t="s">
        <v>40</v>
      </c>
      <c r="Z2" s="17" t="s">
        <v>41</v>
      </c>
      <c r="AB2" s="111">
        <v>18</v>
      </c>
    </row>
    <row r="3" spans="1:26" ht="15" thickBot="1">
      <c r="A3" s="117" t="s">
        <v>0</v>
      </c>
      <c r="B3" s="187">
        <v>625</v>
      </c>
      <c r="C3" s="7">
        <v>537</v>
      </c>
      <c r="D3" s="7"/>
      <c r="E3" s="7">
        <v>254</v>
      </c>
      <c r="F3" s="7"/>
      <c r="G3" s="7">
        <v>592</v>
      </c>
      <c r="H3" s="7">
        <v>574</v>
      </c>
      <c r="I3" s="7">
        <v>271</v>
      </c>
      <c r="J3" s="7"/>
      <c r="K3" s="7"/>
      <c r="L3" s="7">
        <v>571</v>
      </c>
      <c r="M3" s="7">
        <v>524</v>
      </c>
      <c r="N3" s="7">
        <v>568</v>
      </c>
      <c r="O3" s="7">
        <v>559</v>
      </c>
      <c r="P3" s="7">
        <v>252</v>
      </c>
      <c r="Q3" s="7">
        <v>570</v>
      </c>
      <c r="R3" s="7">
        <v>557</v>
      </c>
      <c r="S3" s="7">
        <v>566</v>
      </c>
      <c r="T3" s="57">
        <f>SUM(B3:S3)</f>
        <v>7020</v>
      </c>
      <c r="U3" s="49">
        <v>12.5</v>
      </c>
      <c r="V3" s="175">
        <f>T3/U3</f>
        <v>561.6</v>
      </c>
      <c r="W3" s="20">
        <f>(N3+B3+D3+F3+G3+I3+L3+Q3+S3)/Y3</f>
        <v>578.9230769230769</v>
      </c>
      <c r="X3" s="20">
        <f>(C3+E3+P3+H3+J3+K3+M3+O3+R3)/Z3</f>
        <v>542.8333333333334</v>
      </c>
      <c r="Y3" s="21">
        <v>6.5</v>
      </c>
      <c r="Z3" s="22">
        <v>6</v>
      </c>
    </row>
    <row r="4" spans="1:26" ht="15" thickBot="1">
      <c r="A4" s="117" t="s">
        <v>33</v>
      </c>
      <c r="B4" s="7">
        <v>520</v>
      </c>
      <c r="C4" s="7">
        <v>279</v>
      </c>
      <c r="D4" s="7">
        <v>576</v>
      </c>
      <c r="E4" s="7">
        <v>568</v>
      </c>
      <c r="F4" s="7">
        <v>562</v>
      </c>
      <c r="G4" s="7">
        <v>521</v>
      </c>
      <c r="H4" s="7">
        <v>575</v>
      </c>
      <c r="I4" s="7">
        <v>542</v>
      </c>
      <c r="J4" s="7">
        <v>554</v>
      </c>
      <c r="K4" s="7">
        <v>532</v>
      </c>
      <c r="L4" s="7">
        <v>583</v>
      </c>
      <c r="M4" s="7">
        <v>236</v>
      </c>
      <c r="N4" s="7"/>
      <c r="O4" s="7">
        <v>533</v>
      </c>
      <c r="P4" s="7">
        <v>255</v>
      </c>
      <c r="Q4" s="7"/>
      <c r="R4" s="7">
        <v>508</v>
      </c>
      <c r="S4" s="7"/>
      <c r="T4" s="57">
        <f aca="true" t="shared" si="0" ref="T4:T14">SUM(B4:S4)</f>
        <v>7344</v>
      </c>
      <c r="U4" s="33">
        <v>13.5</v>
      </c>
      <c r="V4" s="190">
        <f aca="true" t="shared" si="1" ref="V4:V14">T4/U4</f>
        <v>544</v>
      </c>
      <c r="W4" s="19">
        <f aca="true" t="shared" si="2" ref="W4:W14">(N4+B4+D4+F4+G4+I4+L4+Q4+S4)/Y4</f>
        <v>550.6666666666666</v>
      </c>
      <c r="X4" s="19">
        <f aca="true" t="shared" si="3" ref="X4:X14">(C4+E4+P4+H4+J4+K4+M4+O4+R4)/Z4</f>
        <v>538.6666666666666</v>
      </c>
      <c r="Y4" s="21">
        <v>6</v>
      </c>
      <c r="Z4" s="22">
        <v>7.5</v>
      </c>
    </row>
    <row r="5" spans="1:26" ht="15" thickBot="1">
      <c r="A5" s="117" t="s">
        <v>44</v>
      </c>
      <c r="B5" s="7"/>
      <c r="C5" s="7">
        <v>523</v>
      </c>
      <c r="D5" s="7">
        <v>560</v>
      </c>
      <c r="E5" s="7">
        <v>534</v>
      </c>
      <c r="F5" s="7">
        <v>584</v>
      </c>
      <c r="G5" s="7">
        <v>545</v>
      </c>
      <c r="H5" s="7">
        <v>530</v>
      </c>
      <c r="I5" s="182">
        <v>534</v>
      </c>
      <c r="J5" s="7">
        <v>267</v>
      </c>
      <c r="K5" s="7">
        <v>489</v>
      </c>
      <c r="L5" s="7"/>
      <c r="M5" s="7">
        <v>514</v>
      </c>
      <c r="N5" s="7"/>
      <c r="O5" s="7"/>
      <c r="P5" s="7">
        <v>552</v>
      </c>
      <c r="Q5" s="7">
        <v>569</v>
      </c>
      <c r="R5" s="7">
        <v>551</v>
      </c>
      <c r="S5" s="7">
        <v>528</v>
      </c>
      <c r="T5" s="57">
        <f t="shared" si="0"/>
        <v>7280</v>
      </c>
      <c r="U5" s="33">
        <v>13.5</v>
      </c>
      <c r="V5" s="190">
        <f t="shared" si="1"/>
        <v>539.2592592592592</v>
      </c>
      <c r="W5" s="19">
        <f t="shared" si="2"/>
        <v>553.3333333333334</v>
      </c>
      <c r="X5" s="19">
        <f t="shared" si="3"/>
        <v>528</v>
      </c>
      <c r="Y5" s="21">
        <v>6</v>
      </c>
      <c r="Z5" s="22">
        <v>7.5</v>
      </c>
    </row>
    <row r="6" spans="1:26" ht="15" thickBot="1">
      <c r="A6" s="117" t="s">
        <v>5</v>
      </c>
      <c r="B6" s="7">
        <v>531</v>
      </c>
      <c r="C6" s="7">
        <v>543</v>
      </c>
      <c r="D6" s="7">
        <v>594</v>
      </c>
      <c r="E6" s="7"/>
      <c r="F6" s="7">
        <v>555</v>
      </c>
      <c r="G6" s="7">
        <v>529</v>
      </c>
      <c r="H6" s="7">
        <v>569</v>
      </c>
      <c r="I6" s="7">
        <v>556</v>
      </c>
      <c r="J6" s="7">
        <v>518</v>
      </c>
      <c r="K6" s="7"/>
      <c r="L6" s="7"/>
      <c r="M6" s="7">
        <v>254</v>
      </c>
      <c r="N6" s="7">
        <v>554</v>
      </c>
      <c r="O6" s="7"/>
      <c r="P6" s="7">
        <v>285</v>
      </c>
      <c r="Q6" s="7">
        <v>587</v>
      </c>
      <c r="R6" s="7">
        <v>530</v>
      </c>
      <c r="S6" s="7">
        <v>556</v>
      </c>
      <c r="T6" s="57">
        <f t="shared" si="0"/>
        <v>7161</v>
      </c>
      <c r="U6" s="191">
        <v>13</v>
      </c>
      <c r="V6" s="190">
        <f t="shared" si="1"/>
        <v>550.8461538461538</v>
      </c>
      <c r="W6" s="19">
        <f>(N6+B6+D6+F6+G6+I6+L6+Q6+S6)/Y6</f>
        <v>557.75</v>
      </c>
      <c r="X6" s="19">
        <f t="shared" si="3"/>
        <v>539.8</v>
      </c>
      <c r="Y6" s="21">
        <v>8</v>
      </c>
      <c r="Z6" s="22">
        <v>5</v>
      </c>
    </row>
    <row r="7" spans="1:26" ht="15" thickBot="1">
      <c r="A7" s="117" t="s">
        <v>32</v>
      </c>
      <c r="B7" s="7"/>
      <c r="C7" s="7"/>
      <c r="D7" s="7"/>
      <c r="E7" s="7"/>
      <c r="F7" s="7"/>
      <c r="G7" s="7"/>
      <c r="H7" s="7"/>
      <c r="I7" s="7"/>
      <c r="J7" s="7"/>
      <c r="K7" s="7">
        <v>494</v>
      </c>
      <c r="L7" s="7"/>
      <c r="M7" s="7"/>
      <c r="N7" s="7"/>
      <c r="O7" s="7"/>
      <c r="P7" s="7"/>
      <c r="Q7" s="7"/>
      <c r="R7" s="7"/>
      <c r="S7" s="7"/>
      <c r="T7" s="57">
        <f t="shared" si="0"/>
        <v>494</v>
      </c>
      <c r="U7" s="191">
        <v>1</v>
      </c>
      <c r="V7" s="190">
        <f t="shared" si="1"/>
        <v>494</v>
      </c>
      <c r="W7" s="19"/>
      <c r="X7" s="19">
        <f t="shared" si="3"/>
        <v>494</v>
      </c>
      <c r="Y7" s="21">
        <v>0</v>
      </c>
      <c r="Z7" s="22">
        <v>1</v>
      </c>
    </row>
    <row r="8" spans="1:26" ht="15" thickBot="1">
      <c r="A8" s="117" t="s">
        <v>31</v>
      </c>
      <c r="B8" s="7"/>
      <c r="C8" s="7"/>
      <c r="D8" s="7"/>
      <c r="E8" s="7"/>
      <c r="F8" s="7"/>
      <c r="G8" s="7"/>
      <c r="H8" s="7"/>
      <c r="I8" s="7"/>
      <c r="J8" s="7"/>
      <c r="K8" s="7">
        <v>540</v>
      </c>
      <c r="L8" s="7">
        <v>586</v>
      </c>
      <c r="M8" s="7">
        <v>489</v>
      </c>
      <c r="N8" s="7"/>
      <c r="O8" s="7">
        <v>510</v>
      </c>
      <c r="P8" s="7">
        <v>251</v>
      </c>
      <c r="Q8" s="7"/>
      <c r="R8" s="7"/>
      <c r="S8" s="7"/>
      <c r="T8" s="57">
        <f t="shared" si="0"/>
        <v>2376</v>
      </c>
      <c r="U8" s="191">
        <v>4.5</v>
      </c>
      <c r="V8" s="190">
        <f t="shared" si="1"/>
        <v>528</v>
      </c>
      <c r="W8" s="192">
        <f t="shared" si="2"/>
        <v>586</v>
      </c>
      <c r="X8" s="19">
        <f t="shared" si="3"/>
        <v>511.42857142857144</v>
      </c>
      <c r="Y8" s="21">
        <v>1</v>
      </c>
      <c r="Z8" s="22">
        <v>3.5</v>
      </c>
    </row>
    <row r="9" spans="1:26" ht="15" thickBot="1">
      <c r="A9" s="117" t="s">
        <v>2</v>
      </c>
      <c r="B9" s="7">
        <v>561</v>
      </c>
      <c r="C9" s="7">
        <v>232</v>
      </c>
      <c r="D9" s="7"/>
      <c r="E9" s="7">
        <v>555</v>
      </c>
      <c r="F9" s="7">
        <v>548</v>
      </c>
      <c r="G9" s="7">
        <v>597</v>
      </c>
      <c r="H9" s="7">
        <v>525</v>
      </c>
      <c r="I9" s="7">
        <v>575</v>
      </c>
      <c r="J9" s="7">
        <v>267</v>
      </c>
      <c r="K9" s="7"/>
      <c r="L9" s="7">
        <v>555</v>
      </c>
      <c r="M9" s="7">
        <v>240</v>
      </c>
      <c r="N9" s="7">
        <v>534</v>
      </c>
      <c r="O9" s="7">
        <v>579</v>
      </c>
      <c r="P9" s="7">
        <v>565</v>
      </c>
      <c r="Q9" s="7">
        <v>533</v>
      </c>
      <c r="R9" s="7">
        <v>547</v>
      </c>
      <c r="S9" s="7">
        <v>549</v>
      </c>
      <c r="T9" s="57">
        <f t="shared" si="0"/>
        <v>7962</v>
      </c>
      <c r="U9" s="187">
        <v>14.5</v>
      </c>
      <c r="V9" s="190">
        <f t="shared" si="1"/>
        <v>549.1034482758621</v>
      </c>
      <c r="W9" s="19">
        <f>(N9+B9+D9+F9+G9+I9+L9+Q9+S9)/Y9</f>
        <v>556.5</v>
      </c>
      <c r="X9" s="19">
        <f t="shared" si="3"/>
        <v>540</v>
      </c>
      <c r="Y9" s="21">
        <v>8</v>
      </c>
      <c r="Z9" s="22">
        <v>6.5</v>
      </c>
    </row>
    <row r="10" spans="1:26" ht="15" thickBot="1">
      <c r="A10" s="117" t="s">
        <v>79</v>
      </c>
      <c r="B10" s="7"/>
      <c r="C10" s="7"/>
      <c r="D10" s="7"/>
      <c r="E10" s="7">
        <v>273</v>
      </c>
      <c r="F10" s="7"/>
      <c r="G10" s="7"/>
      <c r="H10" s="7"/>
      <c r="I10" s="7">
        <v>277</v>
      </c>
      <c r="J10" s="7">
        <v>530</v>
      </c>
      <c r="K10" s="7">
        <v>240</v>
      </c>
      <c r="L10" s="7"/>
      <c r="M10" s="7">
        <v>286</v>
      </c>
      <c r="N10" s="7">
        <v>524</v>
      </c>
      <c r="O10" s="7"/>
      <c r="P10" s="7"/>
      <c r="Q10" s="7">
        <v>386</v>
      </c>
      <c r="R10" s="7">
        <v>522</v>
      </c>
      <c r="S10" s="7"/>
      <c r="T10" s="57">
        <f t="shared" si="0"/>
        <v>3038</v>
      </c>
      <c r="U10" s="14">
        <v>5.75</v>
      </c>
      <c r="V10" s="190">
        <f t="shared" si="1"/>
        <v>528.3478260869565</v>
      </c>
      <c r="W10" s="19">
        <f t="shared" si="2"/>
        <v>527.5555555555555</v>
      </c>
      <c r="X10" s="19">
        <f t="shared" si="3"/>
        <v>528.8571428571429</v>
      </c>
      <c r="Y10" s="21">
        <v>2.25</v>
      </c>
      <c r="Z10" s="22">
        <v>3.5</v>
      </c>
    </row>
    <row r="11" spans="1:26" ht="15" thickBot="1">
      <c r="A11" s="117" t="s">
        <v>30</v>
      </c>
      <c r="B11" s="7">
        <v>514</v>
      </c>
      <c r="C11" s="7">
        <v>518</v>
      </c>
      <c r="D11" s="7">
        <v>518</v>
      </c>
      <c r="E11" s="7">
        <v>531</v>
      </c>
      <c r="F11" s="7">
        <v>543</v>
      </c>
      <c r="G11" s="7">
        <v>544</v>
      </c>
      <c r="H11" s="7">
        <v>244</v>
      </c>
      <c r="I11" s="7"/>
      <c r="J11" s="7">
        <v>253</v>
      </c>
      <c r="K11" s="7"/>
      <c r="L11" s="7">
        <v>556</v>
      </c>
      <c r="M11" s="7">
        <v>524</v>
      </c>
      <c r="N11" s="7">
        <v>542</v>
      </c>
      <c r="O11" s="7">
        <v>515</v>
      </c>
      <c r="P11" s="7">
        <v>525</v>
      </c>
      <c r="Q11" s="7">
        <v>578</v>
      </c>
      <c r="R11" s="7"/>
      <c r="S11" s="7">
        <v>234</v>
      </c>
      <c r="T11" s="57">
        <f t="shared" si="0"/>
        <v>7139</v>
      </c>
      <c r="U11" s="33">
        <v>13.5</v>
      </c>
      <c r="V11" s="190">
        <f t="shared" si="1"/>
        <v>528.8148148148148</v>
      </c>
      <c r="W11" s="19">
        <f t="shared" si="2"/>
        <v>537.2</v>
      </c>
      <c r="X11" s="19">
        <f t="shared" si="3"/>
        <v>518.3333333333334</v>
      </c>
      <c r="Y11" s="21">
        <v>7.5</v>
      </c>
      <c r="Z11" s="22">
        <v>6</v>
      </c>
    </row>
    <row r="12" spans="1:26" ht="15" thickBot="1">
      <c r="A12" s="117" t="s">
        <v>53</v>
      </c>
      <c r="B12" s="7">
        <v>251</v>
      </c>
      <c r="C12" s="7"/>
      <c r="D12" s="7"/>
      <c r="E12" s="7"/>
      <c r="F12" s="7"/>
      <c r="G12" s="7"/>
      <c r="H12" s="7"/>
      <c r="I12" s="7"/>
      <c r="J12" s="7">
        <v>239</v>
      </c>
      <c r="K12" s="7">
        <v>265</v>
      </c>
      <c r="L12" s="7"/>
      <c r="M12" s="7"/>
      <c r="N12" s="7"/>
      <c r="O12" s="7"/>
      <c r="P12" s="7"/>
      <c r="Q12" s="7"/>
      <c r="R12" s="7"/>
      <c r="S12" s="7"/>
      <c r="T12" s="57">
        <f t="shared" si="0"/>
        <v>755</v>
      </c>
      <c r="U12" s="14">
        <v>1.5</v>
      </c>
      <c r="V12" s="190">
        <f t="shared" si="1"/>
        <v>503.3333333333333</v>
      </c>
      <c r="W12" s="19">
        <f t="shared" si="2"/>
        <v>502</v>
      </c>
      <c r="X12" s="19">
        <f t="shared" si="3"/>
        <v>504</v>
      </c>
      <c r="Y12" s="21">
        <v>0.5</v>
      </c>
      <c r="Z12" s="22">
        <v>1</v>
      </c>
    </row>
    <row r="13" spans="1:26" ht="15" thickBot="1">
      <c r="A13" s="117" t="s">
        <v>51</v>
      </c>
      <c r="B13" s="7"/>
      <c r="C13" s="7"/>
      <c r="D13" s="7">
        <v>542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293</v>
      </c>
      <c r="T13" s="57">
        <f t="shared" si="0"/>
        <v>835</v>
      </c>
      <c r="U13" s="14">
        <v>1.5</v>
      </c>
      <c r="V13" s="190">
        <f t="shared" si="1"/>
        <v>556.6666666666666</v>
      </c>
      <c r="W13" s="19">
        <f t="shared" si="2"/>
        <v>556.6666666666666</v>
      </c>
      <c r="X13" s="19"/>
      <c r="Y13" s="21">
        <v>1.5</v>
      </c>
      <c r="Z13" s="22"/>
    </row>
    <row r="14" spans="1:26" ht="15" thickBot="1">
      <c r="A14" s="117" t="s">
        <v>84</v>
      </c>
      <c r="B14" s="7">
        <v>259</v>
      </c>
      <c r="C14" s="7">
        <v>533</v>
      </c>
      <c r="D14" s="7">
        <v>546</v>
      </c>
      <c r="E14" s="7">
        <v>531</v>
      </c>
      <c r="F14" s="7">
        <v>543</v>
      </c>
      <c r="G14" s="7"/>
      <c r="H14" s="7">
        <v>250</v>
      </c>
      <c r="I14" s="7">
        <v>548</v>
      </c>
      <c r="J14" s="7">
        <v>564</v>
      </c>
      <c r="K14" s="7">
        <v>549</v>
      </c>
      <c r="L14" s="7">
        <v>531</v>
      </c>
      <c r="M14" s="7"/>
      <c r="N14" s="7">
        <v>579</v>
      </c>
      <c r="O14" s="7">
        <v>552</v>
      </c>
      <c r="P14" s="7">
        <v>535</v>
      </c>
      <c r="Q14" s="7">
        <v>117</v>
      </c>
      <c r="R14" s="7"/>
      <c r="S14" s="7">
        <v>606</v>
      </c>
      <c r="T14" s="57">
        <f t="shared" si="0"/>
        <v>7243</v>
      </c>
      <c r="U14" s="38">
        <v>13.25</v>
      </c>
      <c r="V14" s="190">
        <f t="shared" si="1"/>
        <v>546.6415094339623</v>
      </c>
      <c r="W14" s="19">
        <f t="shared" si="2"/>
        <v>552.4444444444445</v>
      </c>
      <c r="X14" s="19">
        <f t="shared" si="3"/>
        <v>540.6153846153846</v>
      </c>
      <c r="Y14" s="21">
        <v>6.75</v>
      </c>
      <c r="Z14" s="22">
        <v>6.5</v>
      </c>
    </row>
    <row r="15" spans="1:26" ht="15" thickBot="1">
      <c r="A15" s="183" t="s">
        <v>7</v>
      </c>
      <c r="B15" s="9">
        <f>SUM(B3:B14)</f>
        <v>3261</v>
      </c>
      <c r="C15" s="188">
        <f>SUM(C3:C14)</f>
        <v>3165</v>
      </c>
      <c r="D15" s="50">
        <f>SUM(D3:D14)</f>
        <v>3336</v>
      </c>
      <c r="E15" s="9">
        <f>SUM(E3:E14)</f>
        <v>3246</v>
      </c>
      <c r="F15" s="10">
        <f>SUM(F3:F14)</f>
        <v>3335</v>
      </c>
      <c r="G15" s="8">
        <f>SUM(G3:G13)</f>
        <v>3328</v>
      </c>
      <c r="H15" s="8">
        <f>SUM(H3:H14)</f>
        <v>3267</v>
      </c>
      <c r="I15" s="8">
        <f>SUM(I3:I14)</f>
        <v>3303</v>
      </c>
      <c r="J15" s="9">
        <f>SUM(J3:J14)</f>
        <v>3192</v>
      </c>
      <c r="K15" s="193">
        <f aca="true" t="shared" si="4" ref="K15:P15">SUM(K3:K14)</f>
        <v>3109</v>
      </c>
      <c r="L15" s="187">
        <f t="shared" si="4"/>
        <v>3382</v>
      </c>
      <c r="M15" s="8">
        <f t="shared" si="4"/>
        <v>3067</v>
      </c>
      <c r="N15" s="8">
        <f t="shared" si="4"/>
        <v>3301</v>
      </c>
      <c r="O15" s="8">
        <f t="shared" si="4"/>
        <v>3248</v>
      </c>
      <c r="P15" s="8">
        <f t="shared" si="4"/>
        <v>3220</v>
      </c>
      <c r="Q15" s="167">
        <f>SUM(Q3:Q14)</f>
        <v>3340</v>
      </c>
      <c r="R15" s="9">
        <f>SUM(R3:R14)</f>
        <v>3215</v>
      </c>
      <c r="S15" s="11">
        <f>SUM(S3:S14)</f>
        <v>3332</v>
      </c>
      <c r="T15" s="13">
        <f>SUM(T3:T14)</f>
        <v>58647</v>
      </c>
      <c r="U15" s="13">
        <f>SUM(U3:U14)</f>
        <v>108</v>
      </c>
      <c r="V15" s="18">
        <f>T15/AB2</f>
        <v>3258.1666666666665</v>
      </c>
      <c r="W15" s="26"/>
      <c r="X15" s="26"/>
      <c r="Y15" s="21">
        <f>SUM(Y3:Y14)</f>
        <v>54</v>
      </c>
      <c r="Z15" s="22">
        <f>SUM(Z3:Z14)</f>
        <v>54</v>
      </c>
    </row>
    <row r="16" ht="15" thickBot="1"/>
    <row r="17" spans="2:29" ht="15" thickBot="1">
      <c r="B17" s="41" t="s">
        <v>37</v>
      </c>
      <c r="D17" s="42" t="s">
        <v>39</v>
      </c>
      <c r="F17" s="162" t="s">
        <v>54</v>
      </c>
      <c r="H17" s="52" t="s">
        <v>55</v>
      </c>
      <c r="W17" s="127"/>
      <c r="AB17" s="171"/>
      <c r="AC17" s="111" t="s">
        <v>60</v>
      </c>
    </row>
    <row r="18" ht="24" customHeight="1" thickBot="1">
      <c r="AB18" s="111" t="s">
        <v>87</v>
      </c>
    </row>
    <row r="19" spans="1:28" ht="15.75" customHeight="1" thickBot="1">
      <c r="A19" s="124" t="s">
        <v>91</v>
      </c>
      <c r="V19" s="272" t="s">
        <v>43</v>
      </c>
      <c r="W19" s="274" t="s">
        <v>42</v>
      </c>
      <c r="X19" s="275"/>
      <c r="AB19" s="112" t="s">
        <v>89</v>
      </c>
    </row>
    <row r="20" spans="1:28" ht="15" thickBot="1">
      <c r="A20" s="116" t="s">
        <v>10</v>
      </c>
      <c r="B20" s="43" t="s">
        <v>1</v>
      </c>
      <c r="C20" s="43" t="s">
        <v>3</v>
      </c>
      <c r="D20" s="45" t="s">
        <v>4</v>
      </c>
      <c r="E20" s="43" t="s">
        <v>8</v>
      </c>
      <c r="F20" s="45" t="s">
        <v>9</v>
      </c>
      <c r="G20" s="12" t="s">
        <v>94</v>
      </c>
      <c r="H20" s="45" t="s">
        <v>11</v>
      </c>
      <c r="I20" s="45" t="s">
        <v>12</v>
      </c>
      <c r="J20" s="43" t="s">
        <v>13</v>
      </c>
      <c r="K20" s="45" t="s">
        <v>14</v>
      </c>
      <c r="L20" s="43" t="s">
        <v>15</v>
      </c>
      <c r="M20" s="12" t="s">
        <v>86</v>
      </c>
      <c r="N20" s="12" t="s">
        <v>86</v>
      </c>
      <c r="O20" s="12" t="s">
        <v>86</v>
      </c>
      <c r="P20" s="12" t="s">
        <v>86</v>
      </c>
      <c r="Q20" s="12" t="s">
        <v>85</v>
      </c>
      <c r="R20" s="12" t="s">
        <v>85</v>
      </c>
      <c r="S20" s="12" t="s">
        <v>86</v>
      </c>
      <c r="T20" s="13" t="s">
        <v>24</v>
      </c>
      <c r="U20" s="58" t="s">
        <v>25</v>
      </c>
      <c r="V20" s="273"/>
      <c r="W20" s="46" t="s">
        <v>37</v>
      </c>
      <c r="X20" s="47" t="s">
        <v>38</v>
      </c>
      <c r="Y20" s="16" t="s">
        <v>40</v>
      </c>
      <c r="Z20" s="17" t="s">
        <v>41</v>
      </c>
      <c r="AB20" s="111">
        <v>10</v>
      </c>
    </row>
    <row r="21" spans="1:26" ht="15" thickBot="1">
      <c r="A21" s="110" t="s">
        <v>26</v>
      </c>
      <c r="B21" s="27">
        <v>510</v>
      </c>
      <c r="C21" s="133"/>
      <c r="D21" s="133">
        <v>549</v>
      </c>
      <c r="E21" s="7">
        <v>523</v>
      </c>
      <c r="F21" s="7">
        <v>513</v>
      </c>
      <c r="G21" s="133"/>
      <c r="H21" s="7">
        <v>511</v>
      </c>
      <c r="I21" s="28">
        <v>562</v>
      </c>
      <c r="J21" s="28">
        <v>553</v>
      </c>
      <c r="K21" s="28">
        <v>545</v>
      </c>
      <c r="L21" s="28"/>
      <c r="M21" s="28"/>
      <c r="N21" s="28"/>
      <c r="O21" s="28"/>
      <c r="P21" s="61"/>
      <c r="Q21" s="28"/>
      <c r="R21" s="28"/>
      <c r="S21" s="28"/>
      <c r="T21" s="57">
        <f aca="true" t="shared" si="5" ref="T21:T35">SUM(B21:S21)</f>
        <v>4266</v>
      </c>
      <c r="U21" s="187">
        <v>8</v>
      </c>
      <c r="V21" s="176">
        <f aca="true" t="shared" si="6" ref="V21:V35">T21/U21</f>
        <v>533.25</v>
      </c>
      <c r="W21" s="30">
        <f>(D21+F21+H21+I21+K21)/Y21</f>
        <v>536</v>
      </c>
      <c r="X21" s="31">
        <f>(B21+C21+E21+J21+L21)/Z21</f>
        <v>528.6666666666666</v>
      </c>
      <c r="Y21" s="21">
        <v>5</v>
      </c>
      <c r="Z21" s="22">
        <v>3</v>
      </c>
    </row>
    <row r="22" spans="1:26" ht="15" thickBot="1">
      <c r="A22" s="117" t="s">
        <v>27</v>
      </c>
      <c r="B22" s="27">
        <v>521</v>
      </c>
      <c r="C22" s="133">
        <v>212</v>
      </c>
      <c r="D22" s="133"/>
      <c r="E22" s="7">
        <v>494</v>
      </c>
      <c r="F22" s="7"/>
      <c r="H22" s="133">
        <v>563</v>
      </c>
      <c r="I22" s="7">
        <v>485</v>
      </c>
      <c r="J22" s="7">
        <v>521</v>
      </c>
      <c r="K22" s="7">
        <v>557</v>
      </c>
      <c r="L22" s="7">
        <v>495</v>
      </c>
      <c r="M22" s="7"/>
      <c r="N22" s="7"/>
      <c r="O22" s="7"/>
      <c r="P22" s="7"/>
      <c r="Q22" s="7"/>
      <c r="R22" s="7"/>
      <c r="S22" s="7"/>
      <c r="T22" s="57">
        <f t="shared" si="5"/>
        <v>3848</v>
      </c>
      <c r="U22" s="33">
        <v>7.5</v>
      </c>
      <c r="V22" s="176">
        <f t="shared" si="6"/>
        <v>513.0666666666667</v>
      </c>
      <c r="W22" s="30">
        <f>(D22+F22+H22+I22+K22)/Y22</f>
        <v>535</v>
      </c>
      <c r="X22" s="31">
        <f aca="true" t="shared" si="7" ref="X22:X35">(B22+C22+E22+J22+L22)/Z22</f>
        <v>498.44444444444446</v>
      </c>
      <c r="Y22" s="21">
        <v>3</v>
      </c>
      <c r="Z22" s="22">
        <v>4.5</v>
      </c>
    </row>
    <row r="23" spans="1:26" ht="15" thickBot="1">
      <c r="A23" s="117" t="s">
        <v>28</v>
      </c>
      <c r="B23" s="27"/>
      <c r="C23" s="133">
        <v>526</v>
      </c>
      <c r="D23" s="133"/>
      <c r="E23" s="7">
        <v>148</v>
      </c>
      <c r="F23" s="7"/>
      <c r="H23" s="13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7">
        <f t="shared" si="5"/>
        <v>674</v>
      </c>
      <c r="U23" s="33">
        <v>1.25</v>
      </c>
      <c r="V23" s="177">
        <f t="shared" si="6"/>
        <v>539.2</v>
      </c>
      <c r="W23" s="30"/>
      <c r="X23" s="31">
        <f t="shared" si="7"/>
        <v>539.2</v>
      </c>
      <c r="Y23" s="21">
        <v>0</v>
      </c>
      <c r="Z23" s="22">
        <v>1.25</v>
      </c>
    </row>
    <row r="24" spans="1:26" ht="15" thickBot="1">
      <c r="A24" s="117" t="s">
        <v>93</v>
      </c>
      <c r="B24" s="27"/>
      <c r="C24" s="133"/>
      <c r="D24" s="133"/>
      <c r="E24" s="7">
        <v>568</v>
      </c>
      <c r="F24" s="7">
        <v>546</v>
      </c>
      <c r="H24" s="13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7">
        <f t="shared" si="5"/>
        <v>1114</v>
      </c>
      <c r="U24" s="33">
        <v>2</v>
      </c>
      <c r="V24" s="181">
        <f t="shared" si="6"/>
        <v>557</v>
      </c>
      <c r="W24" s="180">
        <f aca="true" t="shared" si="8" ref="W24:W35">(D24+F24+H24+I24+K24)/Y24</f>
        <v>546</v>
      </c>
      <c r="X24" s="192">
        <f t="shared" si="7"/>
        <v>568</v>
      </c>
      <c r="Y24" s="21">
        <v>1</v>
      </c>
      <c r="Z24" s="22">
        <v>1</v>
      </c>
    </row>
    <row r="25" spans="1:26" ht="15" thickBot="1">
      <c r="A25" s="117" t="s">
        <v>29</v>
      </c>
      <c r="B25" s="7">
        <v>492</v>
      </c>
      <c r="C25" s="28"/>
      <c r="D25" s="7">
        <v>532</v>
      </c>
      <c r="E25" s="7"/>
      <c r="F25" s="7">
        <v>563</v>
      </c>
      <c r="H25" s="28"/>
      <c r="I25" s="7">
        <v>541</v>
      </c>
      <c r="J25" s="7">
        <v>544</v>
      </c>
      <c r="K25" s="7">
        <v>527</v>
      </c>
      <c r="L25" s="7">
        <v>533</v>
      </c>
      <c r="M25" s="7"/>
      <c r="N25" s="7"/>
      <c r="O25" s="7"/>
      <c r="P25" s="7"/>
      <c r="Q25" s="7"/>
      <c r="R25" s="7"/>
      <c r="S25" s="7"/>
      <c r="T25" s="57">
        <f t="shared" si="5"/>
        <v>3732</v>
      </c>
      <c r="U25" s="34">
        <v>7</v>
      </c>
      <c r="V25" s="176">
        <f t="shared" si="6"/>
        <v>533.1428571428571</v>
      </c>
      <c r="W25" s="30">
        <f t="shared" si="8"/>
        <v>540.75</v>
      </c>
      <c r="X25" s="31">
        <f t="shared" si="7"/>
        <v>523</v>
      </c>
      <c r="Y25" s="21">
        <v>4</v>
      </c>
      <c r="Z25" s="22">
        <v>3</v>
      </c>
    </row>
    <row r="26" spans="1:26" ht="15" thickBot="1">
      <c r="A26" s="117" t="s">
        <v>36</v>
      </c>
      <c r="B26" s="27"/>
      <c r="C26" s="133"/>
      <c r="D26" s="133"/>
      <c r="E26" s="7"/>
      <c r="F26" s="7"/>
      <c r="H26" s="133">
        <v>224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7">
        <f t="shared" si="5"/>
        <v>224</v>
      </c>
      <c r="U26" s="34">
        <v>0.5</v>
      </c>
      <c r="V26" s="176">
        <v>0</v>
      </c>
      <c r="W26" s="30">
        <f t="shared" si="8"/>
        <v>448</v>
      </c>
      <c r="X26" s="31"/>
      <c r="Y26" s="21">
        <v>0.5</v>
      </c>
      <c r="Z26" s="22">
        <v>0</v>
      </c>
    </row>
    <row r="27" spans="1:26" ht="15" thickBot="1">
      <c r="A27" s="117" t="s">
        <v>32</v>
      </c>
      <c r="B27" s="27">
        <v>534</v>
      </c>
      <c r="C27" s="133">
        <v>538</v>
      </c>
      <c r="D27" s="27">
        <v>537</v>
      </c>
      <c r="E27" s="7"/>
      <c r="F27" s="7">
        <v>540</v>
      </c>
      <c r="H27" s="133">
        <v>525</v>
      </c>
      <c r="I27" s="7"/>
      <c r="J27" s="7">
        <v>549</v>
      </c>
      <c r="K27" s="7">
        <v>572</v>
      </c>
      <c r="L27" s="187">
        <v>585</v>
      </c>
      <c r="M27" s="7"/>
      <c r="N27" s="7"/>
      <c r="O27" s="7"/>
      <c r="P27" s="7"/>
      <c r="Q27" s="7"/>
      <c r="R27" s="7"/>
      <c r="S27" s="7"/>
      <c r="T27" s="57">
        <f t="shared" si="5"/>
        <v>4380</v>
      </c>
      <c r="U27" s="34">
        <v>8</v>
      </c>
      <c r="V27" s="20">
        <f t="shared" si="6"/>
        <v>547.5</v>
      </c>
      <c r="W27" s="30">
        <f t="shared" si="8"/>
        <v>543.5</v>
      </c>
      <c r="X27" s="20">
        <f t="shared" si="7"/>
        <v>551.5</v>
      </c>
      <c r="Y27" s="21">
        <v>4</v>
      </c>
      <c r="Z27" s="22">
        <v>4</v>
      </c>
    </row>
    <row r="28" spans="1:26" ht="15" thickBot="1">
      <c r="A28" s="117" t="s">
        <v>50</v>
      </c>
      <c r="B28" s="27">
        <v>497</v>
      </c>
      <c r="C28" s="133">
        <v>266</v>
      </c>
      <c r="D28" s="27">
        <v>555</v>
      </c>
      <c r="E28" s="7"/>
      <c r="F28" s="7">
        <v>530</v>
      </c>
      <c r="H28" s="7">
        <v>506</v>
      </c>
      <c r="I28" s="7">
        <v>510</v>
      </c>
      <c r="J28" s="7">
        <v>241</v>
      </c>
      <c r="K28" s="7"/>
      <c r="L28" s="7"/>
      <c r="M28" s="7"/>
      <c r="N28" s="7"/>
      <c r="O28" s="7"/>
      <c r="P28" s="7"/>
      <c r="Q28" s="7"/>
      <c r="R28" s="7"/>
      <c r="S28" s="7"/>
      <c r="T28" s="57">
        <f t="shared" si="5"/>
        <v>3105</v>
      </c>
      <c r="U28" s="34">
        <v>6</v>
      </c>
      <c r="V28" s="176">
        <f t="shared" si="6"/>
        <v>517.5</v>
      </c>
      <c r="W28" s="30">
        <f t="shared" si="8"/>
        <v>525.25</v>
      </c>
      <c r="X28" s="31">
        <f t="shared" si="7"/>
        <v>502</v>
      </c>
      <c r="Y28" s="21">
        <v>4</v>
      </c>
      <c r="Z28" s="22">
        <v>2</v>
      </c>
    </row>
    <row r="29" spans="1:26" ht="15" thickBot="1">
      <c r="A29" s="117" t="s">
        <v>31</v>
      </c>
      <c r="B29" s="170">
        <v>580</v>
      </c>
      <c r="C29" s="133">
        <v>552</v>
      </c>
      <c r="D29" s="133">
        <v>561</v>
      </c>
      <c r="E29" s="7">
        <v>502</v>
      </c>
      <c r="F29" s="7">
        <v>535</v>
      </c>
      <c r="H29" s="133"/>
      <c r="I29" s="7"/>
      <c r="J29" s="7"/>
      <c r="K29" s="7">
        <v>547</v>
      </c>
      <c r="L29" s="7">
        <v>541</v>
      </c>
      <c r="M29" s="7"/>
      <c r="N29" s="7"/>
      <c r="O29" s="7"/>
      <c r="P29" s="7"/>
      <c r="Q29" s="7"/>
      <c r="R29" s="7"/>
      <c r="S29" s="7"/>
      <c r="T29" s="57">
        <f t="shared" si="5"/>
        <v>3818</v>
      </c>
      <c r="U29" s="32">
        <v>7</v>
      </c>
      <c r="V29" s="176">
        <f t="shared" si="6"/>
        <v>545.4285714285714</v>
      </c>
      <c r="W29" s="18">
        <f t="shared" si="8"/>
        <v>547.6666666666666</v>
      </c>
      <c r="X29" s="31">
        <f t="shared" si="7"/>
        <v>543.75</v>
      </c>
      <c r="Y29" s="21">
        <v>3</v>
      </c>
      <c r="Z29" s="22">
        <v>4</v>
      </c>
    </row>
    <row r="30" spans="1:26" ht="15" thickBot="1">
      <c r="A30" s="117" t="s">
        <v>49</v>
      </c>
      <c r="B30" s="27"/>
      <c r="C30" s="133">
        <v>490</v>
      </c>
      <c r="D30" s="133">
        <v>448</v>
      </c>
      <c r="E30" s="7"/>
      <c r="F30" s="7"/>
      <c r="H30" s="133">
        <v>245</v>
      </c>
      <c r="I30" s="7">
        <v>235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57">
        <f t="shared" si="5"/>
        <v>1418</v>
      </c>
      <c r="U30" s="34">
        <v>3</v>
      </c>
      <c r="V30" s="176">
        <f t="shared" si="6"/>
        <v>472.6666666666667</v>
      </c>
      <c r="W30" s="30">
        <f t="shared" si="8"/>
        <v>464</v>
      </c>
      <c r="X30" s="31">
        <f t="shared" si="7"/>
        <v>490</v>
      </c>
      <c r="Y30" s="21">
        <v>2</v>
      </c>
      <c r="Z30" s="22">
        <v>1</v>
      </c>
    </row>
    <row r="31" spans="1:26" ht="15" thickBot="1">
      <c r="A31" s="117" t="s">
        <v>92</v>
      </c>
      <c r="B31" s="27"/>
      <c r="C31" s="133">
        <v>535</v>
      </c>
      <c r="D31" s="133"/>
      <c r="E31" s="7">
        <v>343</v>
      </c>
      <c r="F31" s="7"/>
      <c r="G31" s="133"/>
      <c r="H31" s="7"/>
      <c r="I31" s="7">
        <v>244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57">
        <f t="shared" si="5"/>
        <v>1122</v>
      </c>
      <c r="U31" s="32">
        <v>2.25</v>
      </c>
      <c r="V31" s="176">
        <f t="shared" si="6"/>
        <v>498.6666666666667</v>
      </c>
      <c r="W31" s="30">
        <f t="shared" si="8"/>
        <v>488</v>
      </c>
      <c r="X31" s="31">
        <f t="shared" si="7"/>
        <v>501.7142857142857</v>
      </c>
      <c r="Y31" s="21">
        <v>0.5</v>
      </c>
      <c r="Z31" s="22">
        <v>1.75</v>
      </c>
    </row>
    <row r="32" spans="1:26" ht="15" thickBot="1">
      <c r="A32" s="117" t="s">
        <v>47</v>
      </c>
      <c r="B32" s="27"/>
      <c r="C32" s="133"/>
      <c r="D32" s="133"/>
      <c r="E32" s="7"/>
      <c r="F32" s="7"/>
      <c r="G32" s="133"/>
      <c r="H32" s="7"/>
      <c r="I32" s="7"/>
      <c r="J32" s="7"/>
      <c r="K32" s="7"/>
      <c r="L32" s="7">
        <v>521</v>
      </c>
      <c r="M32" s="7"/>
      <c r="N32" s="7"/>
      <c r="O32" s="7"/>
      <c r="P32" s="7"/>
      <c r="Q32" s="7"/>
      <c r="R32" s="7"/>
      <c r="S32" s="7"/>
      <c r="T32" s="57">
        <f t="shared" si="5"/>
        <v>521</v>
      </c>
      <c r="U32" s="34">
        <v>1</v>
      </c>
      <c r="V32" s="176">
        <f t="shared" si="6"/>
        <v>521</v>
      </c>
      <c r="W32" s="30"/>
      <c r="X32" s="31">
        <f t="shared" si="7"/>
        <v>521</v>
      </c>
      <c r="Y32" s="21">
        <v>0</v>
      </c>
      <c r="Z32" s="22">
        <v>1</v>
      </c>
    </row>
    <row r="33" spans="1:26" ht="15" thickBot="1">
      <c r="A33" s="117" t="s">
        <v>79</v>
      </c>
      <c r="B33" s="27"/>
      <c r="C33" s="133"/>
      <c r="D33" s="133"/>
      <c r="E33" s="7">
        <v>540</v>
      </c>
      <c r="F33" s="7"/>
      <c r="G33" s="13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7">
        <f t="shared" si="5"/>
        <v>540</v>
      </c>
      <c r="U33" s="34">
        <v>1</v>
      </c>
      <c r="V33" s="176">
        <f t="shared" si="6"/>
        <v>540</v>
      </c>
      <c r="W33" s="30"/>
      <c r="X33" s="31">
        <f t="shared" si="7"/>
        <v>540</v>
      </c>
      <c r="Y33" s="21">
        <v>0</v>
      </c>
      <c r="Z33" s="22">
        <v>1</v>
      </c>
    </row>
    <row r="34" spans="1:26" ht="15" thickBot="1">
      <c r="A34" s="117" t="s">
        <v>51</v>
      </c>
      <c r="B34" s="27"/>
      <c r="C34" s="133"/>
      <c r="D34" s="133"/>
      <c r="E34" s="7"/>
      <c r="F34" s="7"/>
      <c r="G34" s="133"/>
      <c r="H34" s="7">
        <v>544</v>
      </c>
      <c r="I34" s="7"/>
      <c r="J34" s="7">
        <v>556</v>
      </c>
      <c r="K34" s="7">
        <v>570</v>
      </c>
      <c r="L34" s="7">
        <v>543</v>
      </c>
      <c r="M34" s="7"/>
      <c r="N34" s="7"/>
      <c r="O34" s="7"/>
      <c r="P34" s="7"/>
      <c r="Q34" s="7"/>
      <c r="R34" s="7"/>
      <c r="S34" s="7"/>
      <c r="T34" s="57">
        <f t="shared" si="5"/>
        <v>2213</v>
      </c>
      <c r="U34" s="34">
        <v>4</v>
      </c>
      <c r="V34" s="177">
        <f t="shared" si="6"/>
        <v>553.25</v>
      </c>
      <c r="W34" s="178">
        <f t="shared" si="8"/>
        <v>557</v>
      </c>
      <c r="X34" s="31">
        <f t="shared" si="7"/>
        <v>549.5</v>
      </c>
      <c r="Y34" s="21">
        <v>2</v>
      </c>
      <c r="Z34" s="22">
        <v>2</v>
      </c>
    </row>
    <row r="35" spans="1:26" ht="15" thickBot="1">
      <c r="A35" s="114" t="s">
        <v>98</v>
      </c>
      <c r="B35" s="27"/>
      <c r="C35" s="133"/>
      <c r="D35" s="133"/>
      <c r="E35" s="7"/>
      <c r="F35" s="7"/>
      <c r="G35" s="133"/>
      <c r="H35" s="7"/>
      <c r="I35" s="7">
        <v>497</v>
      </c>
      <c r="J35" s="7">
        <v>240</v>
      </c>
      <c r="K35" s="7"/>
      <c r="L35" s="7"/>
      <c r="M35" s="7"/>
      <c r="N35" s="7"/>
      <c r="O35" s="7"/>
      <c r="P35" s="7"/>
      <c r="Q35" s="7"/>
      <c r="R35" s="7"/>
      <c r="S35" s="7"/>
      <c r="T35" s="57">
        <f t="shared" si="5"/>
        <v>737</v>
      </c>
      <c r="U35" s="59">
        <v>1.5</v>
      </c>
      <c r="V35" s="176">
        <f t="shared" si="6"/>
        <v>491.3333333333333</v>
      </c>
      <c r="W35" s="30">
        <f t="shared" si="8"/>
        <v>497</v>
      </c>
      <c r="X35" s="31">
        <f t="shared" si="7"/>
        <v>480</v>
      </c>
      <c r="Y35" s="21">
        <v>1</v>
      </c>
      <c r="Z35" s="22">
        <v>0.5</v>
      </c>
    </row>
    <row r="36" spans="1:26" ht="15" thickBot="1">
      <c r="A36" s="183" t="s">
        <v>7</v>
      </c>
      <c r="B36" s="194">
        <f aca="true" t="shared" si="9" ref="B36:S36">SUM(B21:B35)</f>
        <v>3134</v>
      </c>
      <c r="C36" s="10">
        <f t="shared" si="9"/>
        <v>3119</v>
      </c>
      <c r="D36" s="186">
        <f t="shared" si="9"/>
        <v>3182</v>
      </c>
      <c r="E36" s="10">
        <f t="shared" si="9"/>
        <v>3118</v>
      </c>
      <c r="F36" s="10">
        <f t="shared" si="9"/>
        <v>3227</v>
      </c>
      <c r="G36" s="10">
        <f t="shared" si="9"/>
        <v>0</v>
      </c>
      <c r="H36" s="8">
        <f t="shared" si="9"/>
        <v>3118</v>
      </c>
      <c r="I36" s="195">
        <f t="shared" si="9"/>
        <v>3074</v>
      </c>
      <c r="J36" s="8">
        <f t="shared" si="9"/>
        <v>3204</v>
      </c>
      <c r="K36" s="168">
        <f t="shared" si="9"/>
        <v>3318</v>
      </c>
      <c r="L36" s="8">
        <f t="shared" si="9"/>
        <v>3218</v>
      </c>
      <c r="M36" s="8">
        <f t="shared" si="9"/>
        <v>0</v>
      </c>
      <c r="N36" s="8">
        <f t="shared" si="9"/>
        <v>0</v>
      </c>
      <c r="O36" s="8">
        <f t="shared" si="9"/>
        <v>0</v>
      </c>
      <c r="P36" s="8">
        <f t="shared" si="9"/>
        <v>0</v>
      </c>
      <c r="Q36" s="8">
        <f t="shared" si="9"/>
        <v>0</v>
      </c>
      <c r="R36" s="8">
        <f t="shared" si="9"/>
        <v>0</v>
      </c>
      <c r="S36" s="185">
        <f t="shared" si="9"/>
        <v>0</v>
      </c>
      <c r="T36" s="189">
        <f>SUM(T21:T35)</f>
        <v>31712</v>
      </c>
      <c r="U36" s="13">
        <f>SUM(U21:U35)</f>
        <v>60</v>
      </c>
      <c r="V36" s="18">
        <f>T36/AB20</f>
        <v>3171.2</v>
      </c>
      <c r="W36" s="26"/>
      <c r="X36" s="38"/>
      <c r="Y36" s="21">
        <f>SUM(Y21:Y35)</f>
        <v>30</v>
      </c>
      <c r="Z36" s="22">
        <f>SUM(Z21:Z35)</f>
        <v>30</v>
      </c>
    </row>
    <row r="37" ht="15" thickBot="1"/>
    <row r="38" spans="2:29" ht="15" thickBot="1">
      <c r="B38" s="41" t="s">
        <v>37</v>
      </c>
      <c r="D38" s="42" t="s">
        <v>39</v>
      </c>
      <c r="F38" s="162" t="s">
        <v>54</v>
      </c>
      <c r="H38" s="52" t="s">
        <v>55</v>
      </c>
      <c r="AB38" s="171"/>
      <c r="AC38" s="111" t="s">
        <v>60</v>
      </c>
    </row>
    <row r="39" ht="14.25">
      <c r="AB39" s="111" t="s">
        <v>87</v>
      </c>
    </row>
  </sheetData>
  <sheetProtection/>
  <mergeCells count="4">
    <mergeCell ref="V1:V2"/>
    <mergeCell ref="W1:X1"/>
    <mergeCell ref="V19:V20"/>
    <mergeCell ref="W19:X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V7" sqref="V7"/>
    </sheetView>
  </sheetViews>
  <sheetFormatPr defaultColWidth="9.140625" defaultRowHeight="15"/>
  <cols>
    <col min="1" max="1" width="18.8515625" style="0" bestFit="1" customWidth="1"/>
    <col min="2" max="2" width="10.28125" style="0" customWidth="1"/>
    <col min="4" max="4" width="10.28125" style="0" customWidth="1"/>
    <col min="13" max="13" width="11.421875" style="0" customWidth="1"/>
    <col min="15" max="15" width="11.00390625" style="0" customWidth="1"/>
    <col min="16" max="16" width="11.28125" style="0" customWidth="1"/>
    <col min="17" max="17" width="10.421875" style="0" customWidth="1"/>
    <col min="18" max="19" width="11.00390625" style="0" customWidth="1"/>
    <col min="20" max="21" width="12.421875" style="0" customWidth="1"/>
    <col min="22" max="22" width="11.7109375" style="0" customWidth="1"/>
  </cols>
  <sheetData>
    <row r="1" spans="1:28" ht="15" thickBot="1">
      <c r="A1" s="1" t="s">
        <v>82</v>
      </c>
      <c r="U1" s="7"/>
      <c r="V1" s="272" t="s">
        <v>43</v>
      </c>
      <c r="W1" s="274" t="s">
        <v>42</v>
      </c>
      <c r="X1" s="275"/>
      <c r="Y1" s="7"/>
      <c r="Z1" s="7"/>
      <c r="AB1" s="179" t="s">
        <v>88</v>
      </c>
    </row>
    <row r="2" spans="1:28" ht="15" thickBot="1">
      <c r="A2" s="2" t="s">
        <v>10</v>
      </c>
      <c r="B2" s="43" t="s">
        <v>1</v>
      </c>
      <c r="C2" s="44" t="s">
        <v>3</v>
      </c>
      <c r="D2" s="43" t="s">
        <v>4</v>
      </c>
      <c r="E2" s="45" t="s">
        <v>8</v>
      </c>
      <c r="F2" s="43" t="s">
        <v>9</v>
      </c>
      <c r="G2" s="45" t="s">
        <v>11</v>
      </c>
      <c r="H2" s="43" t="s">
        <v>12</v>
      </c>
      <c r="I2" s="43" t="s">
        <v>13</v>
      </c>
      <c r="J2" s="45" t="s">
        <v>14</v>
      </c>
      <c r="K2" s="45" t="s">
        <v>15</v>
      </c>
      <c r="L2" s="43" t="s">
        <v>16</v>
      </c>
      <c r="M2" s="44" t="s">
        <v>17</v>
      </c>
      <c r="N2" s="43" t="s">
        <v>18</v>
      </c>
      <c r="O2" s="45" t="s">
        <v>19</v>
      </c>
      <c r="P2" s="43" t="s">
        <v>20</v>
      </c>
      <c r="Q2" s="45" t="s">
        <v>21</v>
      </c>
      <c r="R2" s="45" t="s">
        <v>22</v>
      </c>
      <c r="S2" s="54" t="s">
        <v>23</v>
      </c>
      <c r="T2" s="13" t="s">
        <v>24</v>
      </c>
      <c r="U2" s="15" t="s">
        <v>25</v>
      </c>
      <c r="V2" s="273"/>
      <c r="W2" s="46" t="s">
        <v>37</v>
      </c>
      <c r="X2" s="47" t="s">
        <v>38</v>
      </c>
      <c r="Y2" s="16" t="s">
        <v>40</v>
      </c>
      <c r="Z2" s="17" t="s">
        <v>41</v>
      </c>
      <c r="AB2">
        <v>18</v>
      </c>
    </row>
    <row r="3" spans="1:26" ht="15" thickBot="1">
      <c r="A3" s="3" t="s">
        <v>0</v>
      </c>
      <c r="B3" s="7">
        <v>537</v>
      </c>
      <c r="C3" s="7">
        <v>571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>
        <f>SUM(B3:S3)</f>
        <v>1108</v>
      </c>
      <c r="U3" s="49">
        <v>2</v>
      </c>
      <c r="V3" s="172">
        <f>T3/U3</f>
        <v>554</v>
      </c>
      <c r="W3" s="173">
        <f>(O3+C3+E3+G3+J3+K3+M3+Q3+R3)/Y3</f>
        <v>571</v>
      </c>
      <c r="X3" s="19">
        <f>(B3+D3+F3+H3+I3+L3+N3+P3+S3)/Z3</f>
        <v>537</v>
      </c>
      <c r="Y3" s="21">
        <v>1</v>
      </c>
      <c r="Z3" s="22">
        <v>1</v>
      </c>
    </row>
    <row r="4" spans="1:26" ht="15" thickBot="1">
      <c r="A4" s="3" t="s">
        <v>33</v>
      </c>
      <c r="B4" s="7">
        <v>582</v>
      </c>
      <c r="C4" s="7">
        <v>534</v>
      </c>
      <c r="D4" s="7">
        <v>551</v>
      </c>
      <c r="E4" s="7">
        <v>554</v>
      </c>
      <c r="F4" s="7">
        <v>543</v>
      </c>
      <c r="G4" s="7">
        <v>534</v>
      </c>
      <c r="H4" s="7">
        <v>571</v>
      </c>
      <c r="I4" s="7">
        <v>575</v>
      </c>
      <c r="J4" s="7">
        <v>526</v>
      </c>
      <c r="K4" s="7">
        <v>539</v>
      </c>
      <c r="L4" s="7">
        <v>510</v>
      </c>
      <c r="M4" s="7">
        <v>541</v>
      </c>
      <c r="N4" s="7">
        <v>572</v>
      </c>
      <c r="O4" s="7">
        <v>542</v>
      </c>
      <c r="P4" s="7">
        <v>583</v>
      </c>
      <c r="Q4" s="7">
        <v>566</v>
      </c>
      <c r="R4" s="7">
        <v>527</v>
      </c>
      <c r="S4" s="7"/>
      <c r="T4" s="14">
        <f aca="true" t="shared" si="0" ref="T4:T14">SUM(B4:S4)</f>
        <v>9350</v>
      </c>
      <c r="U4" s="23">
        <v>17</v>
      </c>
      <c r="V4" s="18">
        <f aca="true" t="shared" si="1" ref="V4:V14">T4/U4</f>
        <v>550</v>
      </c>
      <c r="W4" s="19">
        <f aca="true" t="shared" si="2" ref="W4:W14">(O4+C4+E4+G4+J4+K4+M4+Q4+R4)/Y4</f>
        <v>540.3333333333334</v>
      </c>
      <c r="X4" s="20">
        <f aca="true" t="shared" si="3" ref="X4:X14">(B4+D4+F4+H4+I4+L4+N4+P4+S4)/Z4</f>
        <v>560.875</v>
      </c>
      <c r="Y4" s="21">
        <v>9</v>
      </c>
      <c r="Z4" s="22">
        <v>8</v>
      </c>
    </row>
    <row r="5" spans="1:26" ht="15" thickBot="1">
      <c r="A5" s="3" t="s">
        <v>44</v>
      </c>
      <c r="B5" s="7">
        <v>537</v>
      </c>
      <c r="C5" s="7">
        <v>562</v>
      </c>
      <c r="D5" s="7">
        <v>533</v>
      </c>
      <c r="E5" s="7">
        <v>521</v>
      </c>
      <c r="F5" s="7">
        <v>593</v>
      </c>
      <c r="G5" s="7">
        <v>570</v>
      </c>
      <c r="H5" s="7">
        <v>590</v>
      </c>
      <c r="I5" s="168">
        <v>618</v>
      </c>
      <c r="J5" s="7">
        <v>526</v>
      </c>
      <c r="K5" s="7">
        <v>506</v>
      </c>
      <c r="L5" s="7">
        <v>562</v>
      </c>
      <c r="M5" s="7">
        <v>250</v>
      </c>
      <c r="N5" s="7">
        <v>506</v>
      </c>
      <c r="O5" s="7">
        <v>563</v>
      </c>
      <c r="P5" s="7">
        <v>548</v>
      </c>
      <c r="Q5" s="7">
        <v>529</v>
      </c>
      <c r="R5" s="7">
        <v>248</v>
      </c>
      <c r="S5" s="7">
        <v>554</v>
      </c>
      <c r="T5" s="14">
        <f t="shared" si="0"/>
        <v>9316</v>
      </c>
      <c r="U5" s="23">
        <v>17</v>
      </c>
      <c r="V5" s="174">
        <f t="shared" si="1"/>
        <v>548</v>
      </c>
      <c r="W5" s="19">
        <f t="shared" si="2"/>
        <v>534.375</v>
      </c>
      <c r="X5" s="19">
        <f t="shared" si="3"/>
        <v>560.1111111111111</v>
      </c>
      <c r="Y5" s="21">
        <v>8</v>
      </c>
      <c r="Z5" s="22">
        <v>9</v>
      </c>
    </row>
    <row r="6" spans="1:26" ht="15" thickBot="1">
      <c r="A6" s="3" t="s">
        <v>5</v>
      </c>
      <c r="B6" s="7">
        <v>520</v>
      </c>
      <c r="C6" s="7">
        <v>537</v>
      </c>
      <c r="D6" s="7"/>
      <c r="E6" s="7">
        <v>524</v>
      </c>
      <c r="F6" s="7">
        <v>244</v>
      </c>
      <c r="G6" s="7"/>
      <c r="H6" s="7"/>
      <c r="I6" s="7">
        <v>525</v>
      </c>
      <c r="J6" s="7"/>
      <c r="K6" s="7"/>
      <c r="L6" s="7"/>
      <c r="M6" s="7"/>
      <c r="N6" s="7"/>
      <c r="O6" s="7">
        <v>568</v>
      </c>
      <c r="P6" s="7">
        <v>554</v>
      </c>
      <c r="Q6" s="7"/>
      <c r="R6" s="7">
        <v>556</v>
      </c>
      <c r="S6" s="7"/>
      <c r="T6" s="14">
        <f t="shared" si="0"/>
        <v>4028</v>
      </c>
      <c r="U6" s="14">
        <v>7.5</v>
      </c>
      <c r="V6" s="48">
        <f t="shared" si="1"/>
        <v>537.0666666666667</v>
      </c>
      <c r="W6" s="19">
        <f>(O6+C6+E6+G6+J6+K6+M6+Q6+R6)/Y6</f>
        <v>546.25</v>
      </c>
      <c r="X6" s="19">
        <f t="shared" si="3"/>
        <v>526.5714285714286</v>
      </c>
      <c r="Y6" s="21">
        <v>4</v>
      </c>
      <c r="Z6" s="22">
        <v>3.5</v>
      </c>
    </row>
    <row r="7" spans="1:26" ht="15" thickBot="1">
      <c r="A7" s="3" t="s">
        <v>32</v>
      </c>
      <c r="B7" s="7"/>
      <c r="C7" s="7">
        <v>399</v>
      </c>
      <c r="D7" s="7">
        <v>522</v>
      </c>
      <c r="E7" s="7"/>
      <c r="F7" s="7"/>
      <c r="G7" s="7">
        <v>530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4">
        <f t="shared" si="0"/>
        <v>1451</v>
      </c>
      <c r="U7" s="14">
        <v>2.75</v>
      </c>
      <c r="V7" s="48">
        <f t="shared" si="1"/>
        <v>527.6363636363636</v>
      </c>
      <c r="W7" s="19">
        <f t="shared" si="2"/>
        <v>530.8571428571429</v>
      </c>
      <c r="X7" s="19">
        <f t="shared" si="3"/>
        <v>522</v>
      </c>
      <c r="Y7" s="21">
        <v>1.75</v>
      </c>
      <c r="Z7" s="22">
        <v>1</v>
      </c>
    </row>
    <row r="8" spans="1:26" ht="15" thickBot="1">
      <c r="A8" s="3" t="s">
        <v>31</v>
      </c>
      <c r="B8" s="7">
        <v>403</v>
      </c>
      <c r="C8" s="7"/>
      <c r="D8" s="7">
        <v>510</v>
      </c>
      <c r="E8" s="7">
        <v>561</v>
      </c>
      <c r="F8" s="7">
        <v>238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4">
        <f t="shared" si="0"/>
        <v>1712</v>
      </c>
      <c r="U8" s="14">
        <v>3.25</v>
      </c>
      <c r="V8" s="48">
        <f t="shared" si="1"/>
        <v>526.7692307692307</v>
      </c>
      <c r="W8" s="19">
        <f t="shared" si="2"/>
        <v>561</v>
      </c>
      <c r="X8" s="19">
        <f t="shared" si="3"/>
        <v>511.55555555555554</v>
      </c>
      <c r="Y8" s="21">
        <v>1</v>
      </c>
      <c r="Z8" s="22">
        <v>2.25</v>
      </c>
    </row>
    <row r="9" spans="1:26" ht="15" thickBot="1">
      <c r="A9" s="3" t="s">
        <v>2</v>
      </c>
      <c r="B9" s="7">
        <v>538</v>
      </c>
      <c r="C9" s="7">
        <v>543</v>
      </c>
      <c r="D9" s="7"/>
      <c r="E9" s="7">
        <v>515</v>
      </c>
      <c r="F9" s="7">
        <v>541</v>
      </c>
      <c r="G9" s="7">
        <v>558</v>
      </c>
      <c r="H9" s="7">
        <v>556</v>
      </c>
      <c r="I9" s="7">
        <v>547</v>
      </c>
      <c r="J9" s="7">
        <v>548</v>
      </c>
      <c r="K9" s="7">
        <v>526</v>
      </c>
      <c r="L9" s="7">
        <v>513</v>
      </c>
      <c r="M9" s="7">
        <v>547</v>
      </c>
      <c r="N9" s="7">
        <v>490</v>
      </c>
      <c r="O9" s="7"/>
      <c r="P9" s="7">
        <v>554</v>
      </c>
      <c r="Q9" s="7">
        <v>514</v>
      </c>
      <c r="R9" s="7"/>
      <c r="S9" s="7">
        <v>531</v>
      </c>
      <c r="T9" s="14">
        <f t="shared" si="0"/>
        <v>8021</v>
      </c>
      <c r="U9" s="14">
        <v>15</v>
      </c>
      <c r="V9" s="48">
        <f t="shared" si="1"/>
        <v>534.7333333333333</v>
      </c>
      <c r="W9" s="19">
        <f t="shared" si="2"/>
        <v>535.8571428571429</v>
      </c>
      <c r="X9" s="19">
        <f t="shared" si="3"/>
        <v>533.75</v>
      </c>
      <c r="Y9" s="21">
        <v>7</v>
      </c>
      <c r="Z9" s="22">
        <v>8</v>
      </c>
    </row>
    <row r="10" spans="1:26" ht="15" thickBot="1">
      <c r="A10" s="3" t="s">
        <v>52</v>
      </c>
      <c r="B10" s="7">
        <v>110</v>
      </c>
      <c r="C10" s="7"/>
      <c r="D10" s="7"/>
      <c r="E10" s="7"/>
      <c r="F10" s="7">
        <v>534</v>
      </c>
      <c r="G10" s="7">
        <v>559</v>
      </c>
      <c r="H10" s="7">
        <v>479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4">
        <f t="shared" si="0"/>
        <v>1682</v>
      </c>
      <c r="U10" s="14">
        <v>3.25</v>
      </c>
      <c r="V10" s="48">
        <f t="shared" si="1"/>
        <v>517.5384615384615</v>
      </c>
      <c r="W10" s="19">
        <f t="shared" si="2"/>
        <v>559</v>
      </c>
      <c r="X10" s="19">
        <f t="shared" si="3"/>
        <v>499.1111111111111</v>
      </c>
      <c r="Y10" s="21">
        <v>1</v>
      </c>
      <c r="Z10" s="22">
        <v>2.25</v>
      </c>
    </row>
    <row r="11" spans="1:26" ht="15" thickBot="1">
      <c r="A11" s="3" t="s">
        <v>30</v>
      </c>
      <c r="B11" s="7"/>
      <c r="C11" s="7"/>
      <c r="D11" s="7">
        <v>485</v>
      </c>
      <c r="E11" s="7"/>
      <c r="F11" s="7"/>
      <c r="G11" s="7"/>
      <c r="H11" s="7"/>
      <c r="I11" s="7">
        <v>550</v>
      </c>
      <c r="J11" s="7">
        <v>536</v>
      </c>
      <c r="K11" s="7">
        <v>494</v>
      </c>
      <c r="L11" s="7"/>
      <c r="M11" s="7">
        <v>533</v>
      </c>
      <c r="N11" s="7">
        <v>543</v>
      </c>
      <c r="O11" s="7">
        <v>105</v>
      </c>
      <c r="P11" s="7">
        <v>560</v>
      </c>
      <c r="Q11" s="7">
        <v>537</v>
      </c>
      <c r="R11" s="7">
        <v>566</v>
      </c>
      <c r="S11" s="7">
        <v>546</v>
      </c>
      <c r="T11" s="14">
        <f t="shared" si="0"/>
        <v>5455</v>
      </c>
      <c r="U11" s="14">
        <v>10.25</v>
      </c>
      <c r="V11" s="19">
        <f t="shared" si="1"/>
        <v>532.1951219512196</v>
      </c>
      <c r="W11" s="19">
        <f t="shared" si="2"/>
        <v>527.8095238095239</v>
      </c>
      <c r="X11" s="19">
        <f t="shared" si="3"/>
        <v>536.8</v>
      </c>
      <c r="Y11" s="21">
        <v>5.25</v>
      </c>
      <c r="Z11" s="22">
        <v>5</v>
      </c>
    </row>
    <row r="12" spans="1:26" ht="15" thickBot="1">
      <c r="A12" s="3" t="s">
        <v>53</v>
      </c>
      <c r="B12" s="7"/>
      <c r="C12" s="7"/>
      <c r="D12" s="7"/>
      <c r="E12" s="7"/>
      <c r="F12" s="7"/>
      <c r="G12" s="7">
        <v>565</v>
      </c>
      <c r="H12" s="7">
        <v>528</v>
      </c>
      <c r="I12" s="7">
        <v>557</v>
      </c>
      <c r="J12" s="7">
        <v>524</v>
      </c>
      <c r="K12" s="7">
        <v>566</v>
      </c>
      <c r="L12" s="7">
        <v>506</v>
      </c>
      <c r="M12" s="7">
        <v>259</v>
      </c>
      <c r="N12" s="7">
        <v>522</v>
      </c>
      <c r="O12" s="7">
        <v>535</v>
      </c>
      <c r="P12" s="7">
        <v>559</v>
      </c>
      <c r="Q12" s="7">
        <v>546</v>
      </c>
      <c r="R12" s="7">
        <v>521</v>
      </c>
      <c r="S12" s="7">
        <v>527</v>
      </c>
      <c r="T12" s="14">
        <f t="shared" si="0"/>
        <v>6715</v>
      </c>
      <c r="U12" s="14">
        <v>12.5</v>
      </c>
      <c r="V12" s="48">
        <f t="shared" si="1"/>
        <v>537.2</v>
      </c>
      <c r="W12" s="19">
        <f t="shared" si="2"/>
        <v>540.9230769230769</v>
      </c>
      <c r="X12" s="19">
        <f t="shared" si="3"/>
        <v>533.1666666666666</v>
      </c>
      <c r="Y12" s="21">
        <v>6.5</v>
      </c>
      <c r="Z12" s="22">
        <v>6</v>
      </c>
    </row>
    <row r="13" spans="1:26" ht="15" thickBot="1">
      <c r="A13" s="3" t="s">
        <v>51</v>
      </c>
      <c r="B13" s="7"/>
      <c r="C13" s="7">
        <v>112</v>
      </c>
      <c r="D13" s="7">
        <v>525</v>
      </c>
      <c r="E13" s="7">
        <v>584</v>
      </c>
      <c r="F13" s="7">
        <v>497</v>
      </c>
      <c r="G13" s="7"/>
      <c r="H13" s="7">
        <v>527</v>
      </c>
      <c r="I13" s="7"/>
      <c r="J13" s="7">
        <v>526</v>
      </c>
      <c r="K13" s="7"/>
      <c r="L13" s="7">
        <v>519</v>
      </c>
      <c r="M13" s="7">
        <v>552</v>
      </c>
      <c r="N13" s="7">
        <v>531</v>
      </c>
      <c r="O13" s="7">
        <v>533</v>
      </c>
      <c r="P13" s="7"/>
      <c r="Q13" s="7">
        <v>545</v>
      </c>
      <c r="R13" s="7">
        <v>568</v>
      </c>
      <c r="S13" s="7">
        <v>541</v>
      </c>
      <c r="T13" s="14">
        <f t="shared" si="0"/>
        <v>6560</v>
      </c>
      <c r="U13" s="14">
        <v>12.25</v>
      </c>
      <c r="V13" s="48">
        <f t="shared" si="1"/>
        <v>535.5102040816327</v>
      </c>
      <c r="W13" s="20">
        <f t="shared" si="2"/>
        <v>547.2</v>
      </c>
      <c r="X13" s="19">
        <f t="shared" si="3"/>
        <v>523.3333333333334</v>
      </c>
      <c r="Y13" s="21">
        <v>6.25</v>
      </c>
      <c r="Z13" s="22">
        <v>6</v>
      </c>
    </row>
    <row r="14" spans="1:26" s="111" customFormat="1" ht="15" thickBot="1">
      <c r="A14" s="117" t="s">
        <v>84</v>
      </c>
      <c r="B14" s="7"/>
      <c r="C14" s="7"/>
      <c r="D14" s="7"/>
      <c r="E14" s="7"/>
      <c r="F14" s="7"/>
      <c r="G14" s="7"/>
      <c r="H14" s="7"/>
      <c r="I14" s="7"/>
      <c r="J14" s="7"/>
      <c r="K14" s="7">
        <v>529</v>
      </c>
      <c r="L14" s="7">
        <v>548</v>
      </c>
      <c r="M14" s="7">
        <v>481</v>
      </c>
      <c r="N14" s="7"/>
      <c r="O14" s="7">
        <v>404</v>
      </c>
      <c r="P14" s="7"/>
      <c r="Q14" s="7"/>
      <c r="R14" s="7">
        <v>257</v>
      </c>
      <c r="S14" s="7">
        <v>546</v>
      </c>
      <c r="T14" s="14">
        <f t="shared" si="0"/>
        <v>2765</v>
      </c>
      <c r="U14" s="14">
        <v>5.25</v>
      </c>
      <c r="V14" s="48">
        <f t="shared" si="1"/>
        <v>526.6666666666666</v>
      </c>
      <c r="W14" s="19">
        <f t="shared" si="2"/>
        <v>514.1538461538462</v>
      </c>
      <c r="X14" s="19">
        <f t="shared" si="3"/>
        <v>547</v>
      </c>
      <c r="Y14" s="21">
        <v>3.25</v>
      </c>
      <c r="Z14" s="22">
        <v>2</v>
      </c>
    </row>
    <row r="15" spans="1:26" ht="15" thickBot="1">
      <c r="A15" s="2" t="s">
        <v>7</v>
      </c>
      <c r="B15" s="50">
        <f>SUM(B3:B11)</f>
        <v>3227</v>
      </c>
      <c r="C15" s="8">
        <f aca="true" t="shared" si="4" ref="C15:J15">SUM(C3:C13)</f>
        <v>3258</v>
      </c>
      <c r="D15" s="51">
        <f t="shared" si="4"/>
        <v>3126</v>
      </c>
      <c r="E15" s="8">
        <f t="shared" si="4"/>
        <v>3259</v>
      </c>
      <c r="F15" s="8">
        <f t="shared" si="4"/>
        <v>3190</v>
      </c>
      <c r="G15" s="8">
        <f t="shared" si="4"/>
        <v>3316</v>
      </c>
      <c r="H15" s="8">
        <f t="shared" si="4"/>
        <v>3251</v>
      </c>
      <c r="I15" s="37">
        <f t="shared" si="4"/>
        <v>3372</v>
      </c>
      <c r="J15" s="9">
        <f t="shared" si="4"/>
        <v>3186</v>
      </c>
      <c r="K15" s="8">
        <f aca="true" t="shared" si="5" ref="K15:P15">SUM(K3:K14)</f>
        <v>3160</v>
      </c>
      <c r="L15" s="8">
        <f t="shared" si="5"/>
        <v>3158</v>
      </c>
      <c r="M15" s="8">
        <f t="shared" si="5"/>
        <v>3163</v>
      </c>
      <c r="N15" s="8">
        <f t="shared" si="5"/>
        <v>3164</v>
      </c>
      <c r="O15" s="8">
        <f t="shared" si="5"/>
        <v>3250</v>
      </c>
      <c r="P15" s="8">
        <f t="shared" si="5"/>
        <v>3358</v>
      </c>
      <c r="Q15" s="8">
        <f>SUM(Q3:Q14)</f>
        <v>3237</v>
      </c>
      <c r="R15" s="9">
        <f>SUM(R3:R14)</f>
        <v>3243</v>
      </c>
      <c r="S15" s="11">
        <f>SUM(S3:S14)</f>
        <v>3245</v>
      </c>
      <c r="T15" s="13">
        <f>SUM(T3:T14)</f>
        <v>58163</v>
      </c>
      <c r="U15" s="13">
        <f>SUM(U3:U14)</f>
        <v>108</v>
      </c>
      <c r="V15" s="18">
        <f>T15/AB2</f>
        <v>3231.277777777778</v>
      </c>
      <c r="W15" s="26"/>
      <c r="X15" s="26"/>
      <c r="Y15" s="21">
        <f>SUM(Y3:Y14)</f>
        <v>54</v>
      </c>
      <c r="Z15" s="22">
        <f>SUM(Z3:Z14)</f>
        <v>54</v>
      </c>
    </row>
    <row r="16" ht="15" thickBot="1"/>
    <row r="17" spans="2:29" ht="15" thickBot="1">
      <c r="B17" s="41" t="s">
        <v>37</v>
      </c>
      <c r="D17" s="42" t="s">
        <v>39</v>
      </c>
      <c r="F17" s="53" t="s">
        <v>54</v>
      </c>
      <c r="H17" s="52" t="s">
        <v>55</v>
      </c>
      <c r="W17" s="5"/>
      <c r="AB17" s="171"/>
      <c r="AC17" s="111" t="s">
        <v>60</v>
      </c>
    </row>
    <row r="18" ht="24" customHeight="1" thickBot="1">
      <c r="AB18" t="s">
        <v>87</v>
      </c>
    </row>
    <row r="19" spans="1:24" ht="15.75" customHeight="1" thickBot="1">
      <c r="A19" s="4" t="s">
        <v>83</v>
      </c>
      <c r="V19" s="272" t="s">
        <v>43</v>
      </c>
      <c r="W19" s="274" t="s">
        <v>42</v>
      </c>
      <c r="X19" s="275"/>
    </row>
    <row r="20" spans="1:26" ht="15" thickBot="1">
      <c r="A20" s="2" t="s">
        <v>10</v>
      </c>
      <c r="B20" s="43" t="s">
        <v>1</v>
      </c>
      <c r="C20" s="45" t="s">
        <v>3</v>
      </c>
      <c r="D20" s="43" t="s">
        <v>4</v>
      </c>
      <c r="E20" s="45" t="s">
        <v>8</v>
      </c>
      <c r="F20" s="43" t="s">
        <v>9</v>
      </c>
      <c r="G20" s="12" t="s">
        <v>48</v>
      </c>
      <c r="H20" s="45" t="s">
        <v>12</v>
      </c>
      <c r="I20" s="45" t="s">
        <v>13</v>
      </c>
      <c r="J20" s="43" t="s">
        <v>14</v>
      </c>
      <c r="K20" s="45" t="s">
        <v>15</v>
      </c>
      <c r="L20" s="43" t="s">
        <v>16</v>
      </c>
      <c r="M20" s="45" t="s">
        <v>17</v>
      </c>
      <c r="N20" s="12" t="s">
        <v>48</v>
      </c>
      <c r="O20" s="43" t="s">
        <v>19</v>
      </c>
      <c r="P20" s="12" t="s">
        <v>86</v>
      </c>
      <c r="Q20" s="12" t="s">
        <v>85</v>
      </c>
      <c r="R20" s="12" t="s">
        <v>85</v>
      </c>
      <c r="S20" s="12" t="s">
        <v>86</v>
      </c>
      <c r="T20" s="13" t="s">
        <v>24</v>
      </c>
      <c r="U20" s="58" t="s">
        <v>25</v>
      </c>
      <c r="V20" s="273"/>
      <c r="W20" s="46" t="s">
        <v>37</v>
      </c>
      <c r="X20" s="47" t="s">
        <v>38</v>
      </c>
      <c r="Y20" s="16" t="s">
        <v>40</v>
      </c>
      <c r="Z20" s="17" t="s">
        <v>41</v>
      </c>
    </row>
    <row r="21" spans="1:26" ht="15" thickBot="1">
      <c r="A21" s="3" t="s">
        <v>26</v>
      </c>
      <c r="B21" s="27">
        <v>473</v>
      </c>
      <c r="C21" s="6">
        <v>550</v>
      </c>
      <c r="D21" s="6"/>
      <c r="E21" s="7"/>
      <c r="F21" s="7"/>
      <c r="G21" s="6"/>
      <c r="H21" s="7">
        <v>552</v>
      </c>
      <c r="I21" s="28">
        <v>506</v>
      </c>
      <c r="J21" s="28">
        <v>535</v>
      </c>
      <c r="K21" s="28">
        <v>522</v>
      </c>
      <c r="L21" s="28">
        <v>512</v>
      </c>
      <c r="M21" s="28">
        <v>488</v>
      </c>
      <c r="N21" s="28"/>
      <c r="O21" s="28">
        <v>564</v>
      </c>
      <c r="P21" s="61"/>
      <c r="Q21" s="28"/>
      <c r="R21" s="28"/>
      <c r="S21" s="28"/>
      <c r="T21" s="57">
        <f aca="true" t="shared" si="6" ref="T21:T35">SUM(B21:S21)</f>
        <v>4702</v>
      </c>
      <c r="U21" s="60">
        <v>9</v>
      </c>
      <c r="V21" s="176">
        <f aca="true" t="shared" si="7" ref="V21:V35">T21/U21</f>
        <v>522.4444444444445</v>
      </c>
      <c r="W21" s="30">
        <f>(C21+E21+H21+I21+K21+M21)/Y21</f>
        <v>523.6</v>
      </c>
      <c r="X21" s="31">
        <f>(B21+D21+F21+J21+L21+O21)/Z21</f>
        <v>521</v>
      </c>
      <c r="Y21" s="21">
        <v>5</v>
      </c>
      <c r="Z21" s="22">
        <v>4</v>
      </c>
    </row>
    <row r="22" spans="1:26" ht="15" thickBot="1">
      <c r="A22" s="3" t="s">
        <v>27</v>
      </c>
      <c r="B22" s="27">
        <v>498</v>
      </c>
      <c r="C22" s="6">
        <v>508</v>
      </c>
      <c r="D22" s="6">
        <v>564</v>
      </c>
      <c r="E22" s="7">
        <v>499</v>
      </c>
      <c r="F22" s="7">
        <v>595</v>
      </c>
      <c r="H22" s="6">
        <v>480</v>
      </c>
      <c r="I22" s="7">
        <v>555</v>
      </c>
      <c r="J22" s="7">
        <v>498</v>
      </c>
      <c r="K22" s="7">
        <v>475</v>
      </c>
      <c r="L22" s="7">
        <v>561</v>
      </c>
      <c r="M22" s="7">
        <v>514</v>
      </c>
      <c r="N22" s="7"/>
      <c r="O22" s="7">
        <v>532</v>
      </c>
      <c r="P22" s="7"/>
      <c r="Q22" s="7"/>
      <c r="R22" s="7"/>
      <c r="S22" s="7"/>
      <c r="T22" s="57">
        <f t="shared" si="6"/>
        <v>6279</v>
      </c>
      <c r="U22" s="23">
        <v>12</v>
      </c>
      <c r="V22" s="176">
        <f t="shared" si="7"/>
        <v>523.25</v>
      </c>
      <c r="W22" s="30">
        <f aca="true" t="shared" si="8" ref="W22:W35">(C22+E22+H22+I22+K22+M22)/Y22</f>
        <v>505.1666666666667</v>
      </c>
      <c r="X22" s="19">
        <f aca="true" t="shared" si="9" ref="X22:X35">(B22+D22+F22+J22+L22+O22)/Z22</f>
        <v>541.3333333333334</v>
      </c>
      <c r="Y22" s="21">
        <v>6</v>
      </c>
      <c r="Z22" s="22">
        <v>6</v>
      </c>
    </row>
    <row r="23" spans="1:26" ht="15" thickBot="1">
      <c r="A23" s="3" t="s">
        <v>28</v>
      </c>
      <c r="B23" s="27"/>
      <c r="C23" s="6"/>
      <c r="D23" s="6">
        <v>556</v>
      </c>
      <c r="E23" s="7">
        <v>522</v>
      </c>
      <c r="F23" s="7"/>
      <c r="H23" s="6">
        <v>263</v>
      </c>
      <c r="I23" s="7">
        <v>524</v>
      </c>
      <c r="J23" s="7"/>
      <c r="K23" s="7">
        <v>550</v>
      </c>
      <c r="L23" s="7">
        <v>558</v>
      </c>
      <c r="M23" s="7"/>
      <c r="N23" s="7"/>
      <c r="O23" s="7">
        <v>534</v>
      </c>
      <c r="P23" s="7"/>
      <c r="Q23" s="7"/>
      <c r="R23" s="7"/>
      <c r="S23" s="7"/>
      <c r="T23" s="57">
        <f t="shared" si="6"/>
        <v>3507</v>
      </c>
      <c r="U23" s="33">
        <v>6.5</v>
      </c>
      <c r="V23" s="175">
        <f t="shared" si="7"/>
        <v>539.5384615384615</v>
      </c>
      <c r="W23" s="30">
        <f t="shared" si="8"/>
        <v>531.1428571428571</v>
      </c>
      <c r="X23" s="20">
        <f t="shared" si="9"/>
        <v>549.3333333333334</v>
      </c>
      <c r="Y23" s="21">
        <v>3.5</v>
      </c>
      <c r="Z23" s="22">
        <v>3</v>
      </c>
    </row>
    <row r="24" spans="1:26" ht="15" thickBot="1">
      <c r="A24" s="3" t="s">
        <v>51</v>
      </c>
      <c r="B24" s="27"/>
      <c r="C24" s="6"/>
      <c r="D24" s="6"/>
      <c r="E24" s="7">
        <v>549</v>
      </c>
      <c r="F24" s="7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7">
        <f t="shared" si="6"/>
        <v>549</v>
      </c>
      <c r="U24" s="33">
        <v>1</v>
      </c>
      <c r="V24" s="177">
        <f t="shared" si="7"/>
        <v>549</v>
      </c>
      <c r="W24" s="30">
        <f t="shared" si="8"/>
        <v>549</v>
      </c>
      <c r="X24" s="31"/>
      <c r="Y24" s="21">
        <v>1</v>
      </c>
      <c r="Z24" s="22">
        <v>0</v>
      </c>
    </row>
    <row r="25" spans="1:26" ht="15" thickBot="1">
      <c r="A25" s="3" t="s">
        <v>29</v>
      </c>
      <c r="B25" s="7">
        <v>518</v>
      </c>
      <c r="C25" s="28">
        <v>521</v>
      </c>
      <c r="D25" s="7">
        <v>548</v>
      </c>
      <c r="E25" s="7"/>
      <c r="F25" s="7"/>
      <c r="H25" s="2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7">
        <f t="shared" si="6"/>
        <v>1587</v>
      </c>
      <c r="U25" s="34">
        <v>3</v>
      </c>
      <c r="V25" s="176">
        <f t="shared" si="7"/>
        <v>529</v>
      </c>
      <c r="W25" s="30">
        <f t="shared" si="8"/>
        <v>521</v>
      </c>
      <c r="X25" s="31">
        <f t="shared" si="9"/>
        <v>533</v>
      </c>
      <c r="Y25" s="21">
        <v>1</v>
      </c>
      <c r="Z25" s="22">
        <v>2</v>
      </c>
    </row>
    <row r="26" spans="1:26" ht="15" thickBot="1">
      <c r="A26" s="3" t="s">
        <v>36</v>
      </c>
      <c r="B26" s="27">
        <v>473</v>
      </c>
      <c r="C26" s="6"/>
      <c r="D26" s="6"/>
      <c r="E26" s="7"/>
      <c r="F26" s="7">
        <v>493</v>
      </c>
      <c r="H26" s="6"/>
      <c r="I26" s="7"/>
      <c r="J26" s="7">
        <v>224</v>
      </c>
      <c r="K26" s="7"/>
      <c r="L26" s="7"/>
      <c r="M26" s="7"/>
      <c r="N26" s="7"/>
      <c r="O26" s="7"/>
      <c r="P26" s="7"/>
      <c r="Q26" s="7"/>
      <c r="R26" s="7"/>
      <c r="S26" s="7"/>
      <c r="T26" s="57">
        <f t="shared" si="6"/>
        <v>1190</v>
      </c>
      <c r="U26" s="34">
        <v>2.5</v>
      </c>
      <c r="V26" s="176">
        <f t="shared" si="7"/>
        <v>476</v>
      </c>
      <c r="W26" s="30"/>
      <c r="X26" s="31">
        <f t="shared" si="9"/>
        <v>476</v>
      </c>
      <c r="Y26" s="21">
        <v>0</v>
      </c>
      <c r="Z26" s="22">
        <v>2.5</v>
      </c>
    </row>
    <row r="27" spans="1:26" ht="15" thickBot="1">
      <c r="A27" s="3" t="s">
        <v>32</v>
      </c>
      <c r="B27" s="27"/>
      <c r="C27" s="6">
        <v>526</v>
      </c>
      <c r="D27" s="27"/>
      <c r="E27" s="7"/>
      <c r="F27" s="7"/>
      <c r="H27" s="6">
        <v>534</v>
      </c>
      <c r="I27" s="7"/>
      <c r="J27" s="7">
        <v>531</v>
      </c>
      <c r="K27" s="7">
        <v>553</v>
      </c>
      <c r="L27" s="7"/>
      <c r="M27" s="7">
        <v>556</v>
      </c>
      <c r="N27" s="7"/>
      <c r="O27" s="7">
        <v>523</v>
      </c>
      <c r="P27" s="7"/>
      <c r="Q27" s="7"/>
      <c r="R27" s="7"/>
      <c r="S27" s="7"/>
      <c r="T27" s="57">
        <f t="shared" si="6"/>
        <v>3223</v>
      </c>
      <c r="U27" s="34">
        <v>6</v>
      </c>
      <c r="V27" s="176">
        <f t="shared" si="7"/>
        <v>537.1666666666666</v>
      </c>
      <c r="W27" s="18">
        <f t="shared" si="8"/>
        <v>542.25</v>
      </c>
      <c r="X27" s="31">
        <f t="shared" si="9"/>
        <v>527</v>
      </c>
      <c r="Y27" s="21">
        <v>4</v>
      </c>
      <c r="Z27" s="22">
        <v>2</v>
      </c>
    </row>
    <row r="28" spans="1:26" ht="15" thickBot="1">
      <c r="A28" s="3" t="s">
        <v>50</v>
      </c>
      <c r="B28" s="27">
        <v>502</v>
      </c>
      <c r="C28" s="6">
        <v>486</v>
      </c>
      <c r="D28" s="27">
        <v>501</v>
      </c>
      <c r="E28" s="7">
        <v>120</v>
      </c>
      <c r="F28" s="7"/>
      <c r="H28" s="6"/>
      <c r="I28" s="7">
        <v>499</v>
      </c>
      <c r="J28" s="7">
        <v>534</v>
      </c>
      <c r="K28" s="7">
        <v>512</v>
      </c>
      <c r="L28" s="7">
        <v>493</v>
      </c>
      <c r="M28" s="7">
        <v>552</v>
      </c>
      <c r="N28" s="7"/>
      <c r="O28" s="7">
        <v>538</v>
      </c>
      <c r="P28" s="7"/>
      <c r="Q28" s="7"/>
      <c r="R28" s="7"/>
      <c r="S28" s="7"/>
      <c r="T28" s="57">
        <f t="shared" si="6"/>
        <v>4737</v>
      </c>
      <c r="U28" s="34">
        <v>9.25</v>
      </c>
      <c r="V28" s="176">
        <f t="shared" si="7"/>
        <v>512.1081081081081</v>
      </c>
      <c r="W28" s="30">
        <f t="shared" si="8"/>
        <v>510.3529411764706</v>
      </c>
      <c r="X28" s="31">
        <f t="shared" si="9"/>
        <v>513.6</v>
      </c>
      <c r="Y28" s="21">
        <v>4.25</v>
      </c>
      <c r="Z28" s="22">
        <v>5</v>
      </c>
    </row>
    <row r="29" spans="1:26" ht="15" thickBot="1">
      <c r="A29" s="3" t="s">
        <v>31</v>
      </c>
      <c r="B29" s="27"/>
      <c r="C29" s="6"/>
      <c r="D29" s="6"/>
      <c r="E29" s="7">
        <v>237</v>
      </c>
      <c r="F29" s="7">
        <v>502</v>
      </c>
      <c r="H29" s="6">
        <v>536</v>
      </c>
      <c r="I29" s="7">
        <v>489</v>
      </c>
      <c r="J29" s="7">
        <v>554</v>
      </c>
      <c r="K29" s="7">
        <v>559</v>
      </c>
      <c r="L29" s="7">
        <v>551</v>
      </c>
      <c r="M29" s="7">
        <v>529</v>
      </c>
      <c r="N29" s="7"/>
      <c r="O29" s="7">
        <v>523</v>
      </c>
      <c r="P29" s="7"/>
      <c r="Q29" s="7"/>
      <c r="R29" s="7"/>
      <c r="S29" s="7"/>
      <c r="T29" s="57">
        <f t="shared" si="6"/>
        <v>4480</v>
      </c>
      <c r="U29" s="33">
        <v>8.5</v>
      </c>
      <c r="V29" s="176">
        <f t="shared" si="7"/>
        <v>527.0588235294117</v>
      </c>
      <c r="W29" s="30">
        <f t="shared" si="8"/>
        <v>522.2222222222222</v>
      </c>
      <c r="X29" s="31">
        <f t="shared" si="9"/>
        <v>532.5</v>
      </c>
      <c r="Y29" s="21">
        <v>4.5</v>
      </c>
      <c r="Z29" s="22">
        <v>4</v>
      </c>
    </row>
    <row r="30" spans="1:26" ht="15" thickBot="1">
      <c r="A30" s="3" t="s">
        <v>49</v>
      </c>
      <c r="B30" s="27">
        <v>484</v>
      </c>
      <c r="C30" s="6">
        <v>530</v>
      </c>
      <c r="D30" s="6">
        <v>535</v>
      </c>
      <c r="E30" s="7"/>
      <c r="F30" s="7">
        <v>497</v>
      </c>
      <c r="H30" s="6">
        <v>217</v>
      </c>
      <c r="I30" s="7">
        <v>464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57">
        <f t="shared" si="6"/>
        <v>2727</v>
      </c>
      <c r="U30" s="34">
        <v>5.5</v>
      </c>
      <c r="V30" s="176">
        <f t="shared" si="7"/>
        <v>495.8181818181818</v>
      </c>
      <c r="W30" s="30">
        <f t="shared" si="8"/>
        <v>484.4</v>
      </c>
      <c r="X30" s="31">
        <f t="shared" si="9"/>
        <v>505.3333333333333</v>
      </c>
      <c r="Y30" s="21">
        <v>2.5</v>
      </c>
      <c r="Z30" s="22">
        <v>3</v>
      </c>
    </row>
    <row r="31" spans="1:26" ht="15" thickBot="1">
      <c r="A31" s="3" t="s">
        <v>5</v>
      </c>
      <c r="B31" s="27"/>
      <c r="C31" s="6"/>
      <c r="D31" s="6"/>
      <c r="E31" s="7">
        <v>547</v>
      </c>
      <c r="F31" s="7">
        <v>545</v>
      </c>
      <c r="H31" s="170">
        <v>568</v>
      </c>
      <c r="I31" s="7"/>
      <c r="J31" s="7">
        <v>227</v>
      </c>
      <c r="K31" s="7"/>
      <c r="L31" s="7"/>
      <c r="M31" s="7"/>
      <c r="N31" s="7"/>
      <c r="O31" s="7"/>
      <c r="P31" s="7"/>
      <c r="Q31" s="7"/>
      <c r="R31" s="7"/>
      <c r="S31" s="7"/>
      <c r="T31" s="57">
        <f t="shared" si="6"/>
        <v>1887</v>
      </c>
      <c r="U31" s="33">
        <v>3.5</v>
      </c>
      <c r="V31" s="177">
        <f t="shared" si="7"/>
        <v>539.1428571428571</v>
      </c>
      <c r="W31" s="180">
        <f t="shared" si="8"/>
        <v>557.5</v>
      </c>
      <c r="X31" s="31">
        <f t="shared" si="9"/>
        <v>514.6666666666666</v>
      </c>
      <c r="Y31" s="21">
        <v>2</v>
      </c>
      <c r="Z31" s="22">
        <v>1.5</v>
      </c>
    </row>
    <row r="32" spans="1:26" ht="15" thickBot="1">
      <c r="A32" s="3" t="s">
        <v>56</v>
      </c>
      <c r="B32" s="27"/>
      <c r="C32" s="6"/>
      <c r="D32" s="6"/>
      <c r="E32" s="7"/>
      <c r="F32" s="7">
        <v>462</v>
      </c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7">
        <f t="shared" si="6"/>
        <v>462</v>
      </c>
      <c r="U32" s="32">
        <v>1</v>
      </c>
      <c r="V32" s="176">
        <f t="shared" si="7"/>
        <v>462</v>
      </c>
      <c r="W32" s="30"/>
      <c r="X32" s="31">
        <f t="shared" si="9"/>
        <v>462</v>
      </c>
      <c r="Y32" s="21">
        <v>0</v>
      </c>
      <c r="Z32" s="22">
        <v>1</v>
      </c>
    </row>
    <row r="33" spans="1:26" ht="15" thickBot="1">
      <c r="A33" s="3" t="s">
        <v>47</v>
      </c>
      <c r="B33" s="27"/>
      <c r="C33" s="6"/>
      <c r="D33" s="6"/>
      <c r="E33" s="7">
        <v>110</v>
      </c>
      <c r="F33" s="7"/>
      <c r="G33" s="6"/>
      <c r="H33" s="7"/>
      <c r="I33" s="7"/>
      <c r="J33" s="7"/>
      <c r="K33" s="7"/>
      <c r="L33" s="7">
        <v>513</v>
      </c>
      <c r="M33" s="7"/>
      <c r="N33" s="7"/>
      <c r="O33" s="7"/>
      <c r="P33" s="7"/>
      <c r="Q33" s="7"/>
      <c r="R33" s="7"/>
      <c r="S33" s="7"/>
      <c r="T33" s="57">
        <f t="shared" si="6"/>
        <v>623</v>
      </c>
      <c r="U33" s="34">
        <v>1.25</v>
      </c>
      <c r="V33" s="176">
        <f t="shared" si="7"/>
        <v>498.4</v>
      </c>
      <c r="W33" s="30">
        <f t="shared" si="8"/>
        <v>440</v>
      </c>
      <c r="X33" s="31">
        <f t="shared" si="9"/>
        <v>513</v>
      </c>
      <c r="Y33" s="21">
        <v>0.25</v>
      </c>
      <c r="Z33" s="22">
        <v>1</v>
      </c>
    </row>
    <row r="34" spans="1:26" s="111" customFormat="1" ht="15" thickBot="1">
      <c r="A34" s="117" t="s">
        <v>6</v>
      </c>
      <c r="B34" s="27"/>
      <c r="C34" s="133"/>
      <c r="D34" s="133"/>
      <c r="E34" s="7"/>
      <c r="F34" s="7"/>
      <c r="G34" s="133"/>
      <c r="H34" s="7"/>
      <c r="I34" s="7"/>
      <c r="J34" s="7"/>
      <c r="K34" s="7"/>
      <c r="L34" s="7"/>
      <c r="M34" s="7">
        <v>526</v>
      </c>
      <c r="N34" s="7"/>
      <c r="O34" s="7"/>
      <c r="P34" s="7"/>
      <c r="Q34" s="7"/>
      <c r="R34" s="7"/>
      <c r="S34" s="7"/>
      <c r="T34" s="57">
        <f t="shared" si="6"/>
        <v>526</v>
      </c>
      <c r="U34" s="34">
        <v>1</v>
      </c>
      <c r="V34" s="176">
        <f t="shared" si="7"/>
        <v>526</v>
      </c>
      <c r="W34" s="30">
        <f t="shared" si="8"/>
        <v>526</v>
      </c>
      <c r="X34" s="31"/>
      <c r="Y34" s="21">
        <v>1</v>
      </c>
      <c r="Z34" s="22">
        <v>0</v>
      </c>
    </row>
    <row r="35" spans="1:26" ht="15" thickBot="1">
      <c r="A35" s="3" t="s">
        <v>35</v>
      </c>
      <c r="B35" s="27"/>
      <c r="C35" s="6"/>
      <c r="D35" s="6">
        <v>537</v>
      </c>
      <c r="E35" s="7">
        <v>564</v>
      </c>
      <c r="F35" s="7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7">
        <f t="shared" si="6"/>
        <v>1101</v>
      </c>
      <c r="U35" s="59">
        <v>2</v>
      </c>
      <c r="V35" s="181">
        <f t="shared" si="7"/>
        <v>550.5</v>
      </c>
      <c r="W35" s="178">
        <f t="shared" si="8"/>
        <v>564</v>
      </c>
      <c r="X35" s="31">
        <f t="shared" si="9"/>
        <v>537</v>
      </c>
      <c r="Y35" s="21">
        <v>1</v>
      </c>
      <c r="Z35" s="22">
        <v>1</v>
      </c>
    </row>
    <row r="36" spans="1:26" ht="15" thickBot="1">
      <c r="A36" s="2" t="s">
        <v>7</v>
      </c>
      <c r="B36" s="56">
        <f aca="true" t="shared" si="10" ref="B36:S36">SUM(B21:B35)</f>
        <v>2948</v>
      </c>
      <c r="C36" s="8">
        <f t="shared" si="10"/>
        <v>3121</v>
      </c>
      <c r="D36" s="55">
        <f t="shared" si="10"/>
        <v>3241</v>
      </c>
      <c r="E36" s="8">
        <f t="shared" si="10"/>
        <v>3148</v>
      </c>
      <c r="F36" s="9">
        <f t="shared" si="10"/>
        <v>3094</v>
      </c>
      <c r="G36" s="10">
        <f t="shared" si="10"/>
        <v>0</v>
      </c>
      <c r="H36" s="8">
        <f t="shared" si="10"/>
        <v>3150</v>
      </c>
      <c r="I36" s="167">
        <f t="shared" si="10"/>
        <v>3037</v>
      </c>
      <c r="J36" s="8">
        <f t="shared" si="10"/>
        <v>3103</v>
      </c>
      <c r="K36" s="8">
        <f t="shared" si="10"/>
        <v>3171</v>
      </c>
      <c r="L36" s="8">
        <f t="shared" si="10"/>
        <v>3188</v>
      </c>
      <c r="M36" s="8">
        <f t="shared" si="10"/>
        <v>3165</v>
      </c>
      <c r="N36" s="8">
        <f t="shared" si="10"/>
        <v>0</v>
      </c>
      <c r="O36" s="8">
        <f t="shared" si="10"/>
        <v>3214</v>
      </c>
      <c r="P36" s="8">
        <f t="shared" si="10"/>
        <v>0</v>
      </c>
      <c r="Q36" s="8">
        <f t="shared" si="10"/>
        <v>0</v>
      </c>
      <c r="R36" s="8">
        <f t="shared" si="10"/>
        <v>0</v>
      </c>
      <c r="S36" s="62">
        <f t="shared" si="10"/>
        <v>0</v>
      </c>
      <c r="T36" s="13">
        <f>SUM(T21:T35)</f>
        <v>37580</v>
      </c>
      <c r="U36" s="13">
        <f>SUM(U21:U35)</f>
        <v>72</v>
      </c>
      <c r="V36" s="18">
        <f>T36/U22</f>
        <v>3131.6666666666665</v>
      </c>
      <c r="W36" s="26"/>
      <c r="X36" s="38"/>
      <c r="Y36" s="21">
        <f>SUM(Y21:Y35)</f>
        <v>36</v>
      </c>
      <c r="Z36" s="22">
        <f>SUM(Z21:Z35)</f>
        <v>36</v>
      </c>
    </row>
    <row r="37" ht="15" thickBot="1"/>
    <row r="38" spans="2:29" ht="15" thickBot="1">
      <c r="B38" s="41" t="s">
        <v>37</v>
      </c>
      <c r="D38" s="42" t="s">
        <v>39</v>
      </c>
      <c r="F38" s="53" t="s">
        <v>54</v>
      </c>
      <c r="H38" s="52" t="s">
        <v>55</v>
      </c>
      <c r="AB38" s="171"/>
      <c r="AC38" s="111" t="s">
        <v>60</v>
      </c>
    </row>
    <row r="39" ht="14.25">
      <c r="AB39" s="111" t="s">
        <v>87</v>
      </c>
    </row>
    <row r="40" ht="14.25">
      <c r="AB40" s="111"/>
    </row>
    <row r="41" ht="14.25">
      <c r="AB41" s="111"/>
    </row>
  </sheetData>
  <sheetProtection/>
  <mergeCells count="4">
    <mergeCell ref="W19:X19"/>
    <mergeCell ref="W1:X1"/>
    <mergeCell ref="V1:V2"/>
    <mergeCell ref="V19:V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1">
      <selection activeCell="T16" sqref="T16"/>
    </sheetView>
  </sheetViews>
  <sheetFormatPr defaultColWidth="9.140625" defaultRowHeight="15"/>
  <cols>
    <col min="1" max="1" width="18.8515625" style="0" bestFit="1" customWidth="1"/>
    <col min="2" max="2" width="10.28125" style="0" customWidth="1"/>
    <col min="4" max="4" width="10.28125" style="0" customWidth="1"/>
    <col min="13" max="13" width="11.421875" style="0" customWidth="1"/>
    <col min="15" max="15" width="11.00390625" style="0" customWidth="1"/>
    <col min="16" max="16" width="11.28125" style="0" customWidth="1"/>
    <col min="17" max="17" width="10.421875" style="0" customWidth="1"/>
    <col min="18" max="19" width="11.00390625" style="0" customWidth="1"/>
    <col min="20" max="21" width="12.421875" style="0" customWidth="1"/>
    <col min="22" max="22" width="11.7109375" style="0" customWidth="1"/>
  </cols>
  <sheetData>
    <row r="1" spans="1:26" ht="15" thickBot="1">
      <c r="A1" s="1" t="s">
        <v>45</v>
      </c>
      <c r="U1" s="7"/>
      <c r="V1" s="272" t="s">
        <v>43</v>
      </c>
      <c r="W1" s="274" t="s">
        <v>42</v>
      </c>
      <c r="X1" s="275"/>
      <c r="Y1" s="7"/>
      <c r="Z1" s="7"/>
    </row>
    <row r="2" spans="1:26" ht="15" thickBot="1">
      <c r="A2" s="2" t="s">
        <v>10</v>
      </c>
      <c r="B2" s="43" t="s">
        <v>1</v>
      </c>
      <c r="C2" s="44" t="s">
        <v>3</v>
      </c>
      <c r="D2" s="43" t="s">
        <v>4</v>
      </c>
      <c r="E2" s="45" t="s">
        <v>8</v>
      </c>
      <c r="F2" s="43" t="s">
        <v>9</v>
      </c>
      <c r="G2" s="43" t="s">
        <v>11</v>
      </c>
      <c r="H2" s="45" t="s">
        <v>12</v>
      </c>
      <c r="I2" s="43" t="s">
        <v>13</v>
      </c>
      <c r="J2" s="45" t="s">
        <v>14</v>
      </c>
      <c r="K2" s="45" t="s">
        <v>15</v>
      </c>
      <c r="L2" s="43" t="s">
        <v>16</v>
      </c>
      <c r="M2" s="45" t="s">
        <v>17</v>
      </c>
      <c r="N2" s="43" t="s">
        <v>18</v>
      </c>
      <c r="O2" s="45" t="s">
        <v>19</v>
      </c>
      <c r="P2" s="45" t="s">
        <v>20</v>
      </c>
      <c r="Q2" s="43" t="s">
        <v>21</v>
      </c>
      <c r="R2" s="45" t="s">
        <v>22</v>
      </c>
      <c r="S2" s="43" t="s">
        <v>23</v>
      </c>
      <c r="T2" s="13" t="s">
        <v>24</v>
      </c>
      <c r="U2" s="15" t="s">
        <v>25</v>
      </c>
      <c r="V2" s="273"/>
      <c r="W2" s="46" t="s">
        <v>37</v>
      </c>
      <c r="X2" s="47" t="s">
        <v>38</v>
      </c>
      <c r="Y2" s="16" t="s">
        <v>40</v>
      </c>
      <c r="Z2" s="17" t="s">
        <v>41</v>
      </c>
    </row>
    <row r="3" spans="1:26" ht="15" thickBot="1">
      <c r="A3" s="3" t="s">
        <v>0</v>
      </c>
      <c r="B3" s="7">
        <v>567</v>
      </c>
      <c r="C3" s="7">
        <v>551</v>
      </c>
      <c r="D3" s="7">
        <v>504</v>
      </c>
      <c r="E3" s="7">
        <v>575</v>
      </c>
      <c r="F3" s="7">
        <v>552</v>
      </c>
      <c r="G3" s="7">
        <v>594</v>
      </c>
      <c r="H3" s="7">
        <v>586</v>
      </c>
      <c r="I3" s="7">
        <v>569</v>
      </c>
      <c r="J3" s="7">
        <v>545</v>
      </c>
      <c r="K3" s="7">
        <v>576</v>
      </c>
      <c r="L3" s="7">
        <v>583</v>
      </c>
      <c r="M3" s="7">
        <v>527</v>
      </c>
      <c r="N3" s="7">
        <v>576</v>
      </c>
      <c r="O3" s="7">
        <v>536</v>
      </c>
      <c r="P3" s="7">
        <v>494</v>
      </c>
      <c r="Q3" s="7"/>
      <c r="R3" s="7">
        <v>514</v>
      </c>
      <c r="S3" s="7">
        <v>577</v>
      </c>
      <c r="T3" s="14">
        <f>SUM(B3:S3)</f>
        <v>9426</v>
      </c>
      <c r="U3" s="63">
        <v>17</v>
      </c>
      <c r="V3" s="18">
        <f>T3/U3</f>
        <v>554.4705882352941</v>
      </c>
      <c r="W3" s="19">
        <f>(O3+C3+E3+H3+J3+K3+M3+P3+R3)/Y3</f>
        <v>544.8888888888889</v>
      </c>
      <c r="X3" s="20">
        <f>(B3+D3+F3+G3+I3+L3+N3+Q3+S3)/Z3</f>
        <v>565.25</v>
      </c>
      <c r="Y3" s="21">
        <v>9</v>
      </c>
      <c r="Z3" s="22">
        <v>8</v>
      </c>
    </row>
    <row r="4" spans="1:26" ht="15" thickBot="1">
      <c r="A4" s="3" t="s">
        <v>33</v>
      </c>
      <c r="B4" s="7">
        <v>575</v>
      </c>
      <c r="C4" s="7">
        <v>535</v>
      </c>
      <c r="D4" s="7">
        <v>529</v>
      </c>
      <c r="E4" s="7">
        <v>556</v>
      </c>
      <c r="F4" s="7">
        <v>547</v>
      </c>
      <c r="G4" s="7">
        <v>540</v>
      </c>
      <c r="H4" s="7">
        <v>555</v>
      </c>
      <c r="I4" s="7">
        <v>552</v>
      </c>
      <c r="J4" s="7">
        <v>555</v>
      </c>
      <c r="K4" s="7">
        <v>566</v>
      </c>
      <c r="L4" s="7">
        <v>537</v>
      </c>
      <c r="M4" s="7">
        <v>576</v>
      </c>
      <c r="N4" s="7">
        <v>552</v>
      </c>
      <c r="O4" s="7">
        <v>576</v>
      </c>
      <c r="P4" s="7">
        <v>572</v>
      </c>
      <c r="Q4" s="7">
        <v>537</v>
      </c>
      <c r="R4" s="7">
        <v>501</v>
      </c>
      <c r="S4" s="7">
        <v>545</v>
      </c>
      <c r="T4" s="14">
        <f aca="true" t="shared" si="0" ref="T4:T12">SUM(B4:S4)</f>
        <v>9906</v>
      </c>
      <c r="U4" s="23">
        <v>18</v>
      </c>
      <c r="V4" s="24">
        <f aca="true" t="shared" si="1" ref="V4:V12">T4/U4</f>
        <v>550.3333333333334</v>
      </c>
      <c r="W4" s="20">
        <f>(O4+C4+E4+H4+J4+K4+M4+P4+R4)/Y4</f>
        <v>554.6666666666666</v>
      </c>
      <c r="X4" s="19">
        <f aca="true" t="shared" si="2" ref="X4:X12">(B4+D4+F4+G4+I4+L4+N4+Q4+S4)/Z4</f>
        <v>546</v>
      </c>
      <c r="Y4" s="21">
        <v>9</v>
      </c>
      <c r="Z4" s="22">
        <v>9</v>
      </c>
    </row>
    <row r="5" spans="1:26" ht="15" thickBot="1">
      <c r="A5" s="3" t="s">
        <v>44</v>
      </c>
      <c r="B5" s="7">
        <v>562</v>
      </c>
      <c r="C5" s="7">
        <v>533</v>
      </c>
      <c r="D5" s="7"/>
      <c r="E5" s="7">
        <v>564</v>
      </c>
      <c r="F5" s="7">
        <v>557</v>
      </c>
      <c r="G5" s="7">
        <v>546</v>
      </c>
      <c r="H5" s="7">
        <v>544</v>
      </c>
      <c r="I5" s="7">
        <v>542</v>
      </c>
      <c r="J5" s="7">
        <v>561</v>
      </c>
      <c r="K5" s="7">
        <v>550</v>
      </c>
      <c r="L5" s="7">
        <v>554</v>
      </c>
      <c r="M5" s="7">
        <v>586</v>
      </c>
      <c r="N5" s="7">
        <v>552</v>
      </c>
      <c r="O5" s="7">
        <v>492</v>
      </c>
      <c r="P5" s="7"/>
      <c r="Q5" s="7"/>
      <c r="R5" s="7">
        <v>574</v>
      </c>
      <c r="S5" s="7">
        <v>248</v>
      </c>
      <c r="T5" s="14">
        <f t="shared" si="0"/>
        <v>7965</v>
      </c>
      <c r="U5" s="14">
        <v>14.5</v>
      </c>
      <c r="V5" s="64">
        <f t="shared" si="1"/>
        <v>549.3103448275862</v>
      </c>
      <c r="W5" s="19">
        <f aca="true" t="shared" si="3" ref="W5:W11">(O5+C5+E5+H5+J5+K5+M5+P5+R5)/Y5</f>
        <v>550.5</v>
      </c>
      <c r="X5" s="19">
        <f t="shared" si="2"/>
        <v>547.8461538461538</v>
      </c>
      <c r="Y5" s="21">
        <v>8</v>
      </c>
      <c r="Z5" s="22">
        <v>6.5</v>
      </c>
    </row>
    <row r="6" spans="1:26" ht="15" thickBot="1">
      <c r="A6" s="3" t="s">
        <v>5</v>
      </c>
      <c r="B6" s="7">
        <v>552</v>
      </c>
      <c r="C6" s="7"/>
      <c r="D6" s="7">
        <v>253</v>
      </c>
      <c r="E6" s="7"/>
      <c r="F6" s="7"/>
      <c r="G6" s="7">
        <v>132</v>
      </c>
      <c r="H6" s="7"/>
      <c r="I6" s="7"/>
      <c r="J6" s="7"/>
      <c r="K6" s="7"/>
      <c r="L6" s="7">
        <v>385</v>
      </c>
      <c r="M6" s="7">
        <v>535</v>
      </c>
      <c r="N6" s="7"/>
      <c r="O6" s="7">
        <v>282</v>
      </c>
      <c r="P6" s="7">
        <v>265</v>
      </c>
      <c r="Q6" s="7">
        <v>562</v>
      </c>
      <c r="R6" s="7"/>
      <c r="S6" s="7"/>
      <c r="T6" s="14">
        <f t="shared" si="0"/>
        <v>2966</v>
      </c>
      <c r="U6" s="14">
        <v>5.5</v>
      </c>
      <c r="V6" s="24">
        <f t="shared" si="1"/>
        <v>539.2727272727273</v>
      </c>
      <c r="W6" s="19">
        <f>(O6+C6+E6+H6+J6+K6+M6+P6+R6)/Y6</f>
        <v>541</v>
      </c>
      <c r="X6" s="19">
        <f t="shared" si="2"/>
        <v>538.2857142857143</v>
      </c>
      <c r="Y6" s="21">
        <v>2</v>
      </c>
      <c r="Z6" s="22">
        <v>3.5</v>
      </c>
    </row>
    <row r="7" spans="1:26" ht="15" thickBot="1">
      <c r="A7" s="3" t="s">
        <v>34</v>
      </c>
      <c r="B7" s="7"/>
      <c r="C7" s="7"/>
      <c r="D7" s="7">
        <v>522</v>
      </c>
      <c r="E7" s="7"/>
      <c r="F7" s="7"/>
      <c r="G7" s="7"/>
      <c r="H7" s="7">
        <v>257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4">
        <f t="shared" si="0"/>
        <v>779</v>
      </c>
      <c r="U7" s="14">
        <v>1.5</v>
      </c>
      <c r="V7" s="24">
        <f t="shared" si="1"/>
        <v>519.3333333333334</v>
      </c>
      <c r="W7" s="19">
        <f t="shared" si="3"/>
        <v>514</v>
      </c>
      <c r="X7" s="19">
        <f t="shared" si="2"/>
        <v>522</v>
      </c>
      <c r="Y7" s="21">
        <v>0.5</v>
      </c>
      <c r="Z7" s="22">
        <v>1</v>
      </c>
    </row>
    <row r="8" spans="1:26" ht="15" thickBot="1">
      <c r="A8" s="3" t="s">
        <v>6</v>
      </c>
      <c r="B8" s="7"/>
      <c r="C8" s="7">
        <v>249</v>
      </c>
      <c r="D8" s="7"/>
      <c r="E8" s="7"/>
      <c r="F8" s="7">
        <v>505</v>
      </c>
      <c r="G8" s="7"/>
      <c r="H8" s="7">
        <v>234</v>
      </c>
      <c r="I8" s="7"/>
      <c r="J8" s="7">
        <v>544</v>
      </c>
      <c r="K8" s="7">
        <v>247</v>
      </c>
      <c r="L8" s="7">
        <v>542</v>
      </c>
      <c r="M8" s="7">
        <v>543</v>
      </c>
      <c r="N8" s="7">
        <v>524</v>
      </c>
      <c r="O8" s="7"/>
      <c r="P8" s="7">
        <v>529</v>
      </c>
      <c r="Q8" s="7">
        <v>546</v>
      </c>
      <c r="R8" s="7"/>
      <c r="S8" s="7">
        <v>286</v>
      </c>
      <c r="T8" s="14">
        <f t="shared" si="0"/>
        <v>4749</v>
      </c>
      <c r="U8" s="14">
        <v>9</v>
      </c>
      <c r="V8" s="24">
        <f t="shared" si="1"/>
        <v>527.6666666666666</v>
      </c>
      <c r="W8" s="19">
        <f t="shared" si="3"/>
        <v>521.3333333333334</v>
      </c>
      <c r="X8" s="19">
        <f>(B8+D8+F8+G8+I8+L8+N8+Q8+S8)/Z8</f>
        <v>534</v>
      </c>
      <c r="Y8" s="21">
        <v>4.5</v>
      </c>
      <c r="Z8" s="22">
        <v>4.5</v>
      </c>
    </row>
    <row r="9" spans="1:26" ht="15" thickBot="1">
      <c r="A9" s="3" t="s">
        <v>2</v>
      </c>
      <c r="B9" s="7"/>
      <c r="C9" s="7">
        <v>258</v>
      </c>
      <c r="D9" s="7">
        <v>528</v>
      </c>
      <c r="E9" s="7">
        <v>540</v>
      </c>
      <c r="F9" s="7"/>
      <c r="G9" s="7">
        <v>586</v>
      </c>
      <c r="H9" s="7">
        <v>585</v>
      </c>
      <c r="I9" s="7">
        <v>567</v>
      </c>
      <c r="J9" s="7">
        <v>556</v>
      </c>
      <c r="K9" s="7">
        <v>265</v>
      </c>
      <c r="L9" s="7"/>
      <c r="M9" s="7"/>
      <c r="N9" s="7"/>
      <c r="O9" s="7">
        <v>522</v>
      </c>
      <c r="P9" s="7">
        <v>552</v>
      </c>
      <c r="Q9" s="7">
        <v>511</v>
      </c>
      <c r="R9" s="7">
        <v>520</v>
      </c>
      <c r="S9" s="7">
        <v>578</v>
      </c>
      <c r="T9" s="14">
        <f t="shared" si="0"/>
        <v>6568</v>
      </c>
      <c r="U9" s="14">
        <v>12</v>
      </c>
      <c r="V9" s="24">
        <f t="shared" si="1"/>
        <v>547.3333333333334</v>
      </c>
      <c r="W9" s="19">
        <f>(O9+C9+E9+H9+J9+K9+M9+P9+R9)/Y9</f>
        <v>542.5714285714286</v>
      </c>
      <c r="X9" s="19">
        <f t="shared" si="2"/>
        <v>554</v>
      </c>
      <c r="Y9" s="21">
        <v>7</v>
      </c>
      <c r="Z9" s="22">
        <v>5</v>
      </c>
    </row>
    <row r="10" spans="1:26" ht="15" thickBot="1">
      <c r="A10" s="3" t="s">
        <v>57</v>
      </c>
      <c r="B10" s="7">
        <v>597</v>
      </c>
      <c r="C10" s="7">
        <v>503</v>
      </c>
      <c r="D10" s="7">
        <v>269</v>
      </c>
      <c r="E10" s="7">
        <v>597</v>
      </c>
      <c r="F10" s="7">
        <v>585</v>
      </c>
      <c r="G10" s="7">
        <v>379</v>
      </c>
      <c r="H10" s="7">
        <v>531</v>
      </c>
      <c r="I10" s="7">
        <v>572</v>
      </c>
      <c r="J10" s="7">
        <v>504</v>
      </c>
      <c r="K10" s="7">
        <v>527</v>
      </c>
      <c r="L10" s="7">
        <v>554</v>
      </c>
      <c r="M10" s="7">
        <v>540</v>
      </c>
      <c r="N10" s="7">
        <v>596</v>
      </c>
      <c r="O10" s="7">
        <v>537</v>
      </c>
      <c r="P10" s="7">
        <v>534</v>
      </c>
      <c r="Q10" s="7">
        <v>528</v>
      </c>
      <c r="R10" s="7">
        <v>575</v>
      </c>
      <c r="S10" s="7"/>
      <c r="T10" s="14">
        <f t="shared" si="0"/>
        <v>8928</v>
      </c>
      <c r="U10" s="14">
        <v>16.25</v>
      </c>
      <c r="V10" s="24">
        <f t="shared" si="1"/>
        <v>549.4153846153846</v>
      </c>
      <c r="W10" s="19">
        <f>(O10+C10+E10+H10+J10+K10+M10+P10+R10)/Y10</f>
        <v>538.6666666666666</v>
      </c>
      <c r="X10" s="19">
        <f>(B10+D10+F10+G10+I10+L10+N10+Q10+S10)/Z10</f>
        <v>562.7586206896551</v>
      </c>
      <c r="Y10" s="21">
        <v>9</v>
      </c>
      <c r="Z10" s="22">
        <v>7.25</v>
      </c>
    </row>
    <row r="11" spans="1:26" ht="15" thickBot="1">
      <c r="A11" s="3" t="s">
        <v>30</v>
      </c>
      <c r="B11" s="7">
        <v>565</v>
      </c>
      <c r="C11" s="7">
        <v>543</v>
      </c>
      <c r="D11" s="7">
        <v>553</v>
      </c>
      <c r="E11" s="7">
        <v>542</v>
      </c>
      <c r="F11" s="7">
        <v>545</v>
      </c>
      <c r="G11" s="7">
        <v>566</v>
      </c>
      <c r="H11" s="7"/>
      <c r="I11" s="7">
        <v>553</v>
      </c>
      <c r="J11" s="7"/>
      <c r="K11" s="7">
        <v>543</v>
      </c>
      <c r="L11" s="7">
        <v>114</v>
      </c>
      <c r="M11" s="7"/>
      <c r="N11" s="7">
        <v>511</v>
      </c>
      <c r="O11" s="7">
        <v>244</v>
      </c>
      <c r="P11" s="7">
        <v>246</v>
      </c>
      <c r="Q11" s="7">
        <v>555</v>
      </c>
      <c r="R11" s="7">
        <v>545</v>
      </c>
      <c r="S11" s="7">
        <v>490</v>
      </c>
      <c r="T11" s="14">
        <f t="shared" si="0"/>
        <v>7115</v>
      </c>
      <c r="U11" s="14">
        <v>13.25</v>
      </c>
      <c r="V11" s="25">
        <f t="shared" si="1"/>
        <v>536.9811320754717</v>
      </c>
      <c r="W11" s="19">
        <f t="shared" si="3"/>
        <v>532.6</v>
      </c>
      <c r="X11" s="19">
        <f t="shared" si="2"/>
        <v>539.6363636363636</v>
      </c>
      <c r="Y11" s="21">
        <v>5</v>
      </c>
      <c r="Z11" s="22">
        <v>8.25</v>
      </c>
    </row>
    <row r="12" spans="1:26" ht="15" thickBot="1">
      <c r="A12" s="3" t="s">
        <v>51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520</v>
      </c>
      <c r="T12" s="14">
        <f t="shared" si="0"/>
        <v>520</v>
      </c>
      <c r="U12" s="14">
        <v>1</v>
      </c>
      <c r="V12" s="24">
        <f t="shared" si="1"/>
        <v>520</v>
      </c>
      <c r="W12" s="19">
        <v>0</v>
      </c>
      <c r="X12" s="19">
        <f t="shared" si="2"/>
        <v>520</v>
      </c>
      <c r="Y12" s="21">
        <v>0</v>
      </c>
      <c r="Z12" s="22">
        <v>1</v>
      </c>
    </row>
    <row r="13" spans="1:26" ht="15" thickBot="1">
      <c r="A13" s="2" t="s">
        <v>7</v>
      </c>
      <c r="B13" s="65">
        <f aca="true" t="shared" si="4" ref="B13:R13">SUM(B3:B11)</f>
        <v>3418</v>
      </c>
      <c r="C13" s="8">
        <f t="shared" si="4"/>
        <v>3172</v>
      </c>
      <c r="D13" s="8">
        <f t="shared" si="4"/>
        <v>3158</v>
      </c>
      <c r="E13" s="8">
        <f t="shared" si="4"/>
        <v>3374</v>
      </c>
      <c r="F13" s="8">
        <f t="shared" si="4"/>
        <v>3291</v>
      </c>
      <c r="G13" s="8">
        <f t="shared" si="4"/>
        <v>3343</v>
      </c>
      <c r="H13" s="8">
        <f t="shared" si="4"/>
        <v>3292</v>
      </c>
      <c r="I13" s="8">
        <f t="shared" si="4"/>
        <v>3355</v>
      </c>
      <c r="J13" s="9">
        <f t="shared" si="4"/>
        <v>3265</v>
      </c>
      <c r="K13" s="8">
        <f t="shared" si="4"/>
        <v>3274</v>
      </c>
      <c r="L13" s="8">
        <f t="shared" si="4"/>
        <v>3269</v>
      </c>
      <c r="M13" s="8">
        <f t="shared" si="4"/>
        <v>3307</v>
      </c>
      <c r="N13" s="9">
        <f t="shared" si="4"/>
        <v>3311</v>
      </c>
      <c r="O13" s="51">
        <f t="shared" si="4"/>
        <v>3189</v>
      </c>
      <c r="P13" s="8">
        <f t="shared" si="4"/>
        <v>3192</v>
      </c>
      <c r="Q13" s="8">
        <f t="shared" si="4"/>
        <v>3239</v>
      </c>
      <c r="R13" s="9">
        <f t="shared" si="4"/>
        <v>3229</v>
      </c>
      <c r="S13" s="11">
        <f>SUM(S3:S12)</f>
        <v>3244</v>
      </c>
      <c r="T13" s="13">
        <f>SUM(T3:T12)</f>
        <v>58922</v>
      </c>
      <c r="U13" s="13">
        <f>SUM(U3:U12)</f>
        <v>108</v>
      </c>
      <c r="V13" s="18">
        <f>T13/U4</f>
        <v>3273.4444444444443</v>
      </c>
      <c r="W13" s="26"/>
      <c r="X13" s="26"/>
      <c r="Y13" s="21">
        <f>SUM(Y3:Y12)</f>
        <v>54</v>
      </c>
      <c r="Z13" s="22">
        <f>SUM(Z3:Z12)</f>
        <v>54</v>
      </c>
    </row>
    <row r="14" ht="15" thickBot="1"/>
    <row r="15" spans="2:23" ht="15" thickBot="1">
      <c r="B15" s="41" t="s">
        <v>37</v>
      </c>
      <c r="C15" s="111"/>
      <c r="D15" s="42" t="s">
        <v>39</v>
      </c>
      <c r="E15" s="111"/>
      <c r="F15" s="162" t="s">
        <v>54</v>
      </c>
      <c r="G15" s="111"/>
      <c r="H15" s="52" t="s">
        <v>55</v>
      </c>
      <c r="W15" s="5"/>
    </row>
    <row r="17" ht="15.75" customHeight="1" thickBot="1"/>
    <row r="18" spans="1:24" ht="15.75" customHeight="1" thickBot="1">
      <c r="A18" s="4" t="s">
        <v>46</v>
      </c>
      <c r="V18" s="272" t="s">
        <v>43</v>
      </c>
      <c r="W18" s="274" t="s">
        <v>42</v>
      </c>
      <c r="X18" s="275"/>
    </row>
    <row r="19" spans="1:26" ht="15" thickBot="1">
      <c r="A19" s="2" t="s">
        <v>10</v>
      </c>
      <c r="B19" s="43" t="s">
        <v>1</v>
      </c>
      <c r="C19" s="45" t="s">
        <v>3</v>
      </c>
      <c r="D19" s="43" t="s">
        <v>4</v>
      </c>
      <c r="E19" s="45" t="s">
        <v>8</v>
      </c>
      <c r="F19" s="43" t="s">
        <v>9</v>
      </c>
      <c r="G19" s="12" t="s">
        <v>48</v>
      </c>
      <c r="H19" s="45" t="s">
        <v>12</v>
      </c>
      <c r="I19" s="43" t="s">
        <v>13</v>
      </c>
      <c r="J19" s="45" t="s">
        <v>14</v>
      </c>
      <c r="K19" s="45" t="s">
        <v>15</v>
      </c>
      <c r="L19" s="43" t="s">
        <v>16</v>
      </c>
      <c r="M19" s="45" t="s">
        <v>17</v>
      </c>
      <c r="N19" s="43" t="s">
        <v>18</v>
      </c>
      <c r="O19" s="45" t="s">
        <v>19</v>
      </c>
      <c r="P19" s="12" t="s">
        <v>48</v>
      </c>
      <c r="Q19" s="43" t="s">
        <v>21</v>
      </c>
      <c r="R19" s="45" t="s">
        <v>22</v>
      </c>
      <c r="S19" s="43" t="s">
        <v>23</v>
      </c>
      <c r="T19" s="13" t="s">
        <v>24</v>
      </c>
      <c r="U19" s="13" t="s">
        <v>25</v>
      </c>
      <c r="V19" s="273"/>
      <c r="W19" s="169" t="s">
        <v>37</v>
      </c>
      <c r="X19" s="47" t="s">
        <v>38</v>
      </c>
      <c r="Y19" s="16" t="s">
        <v>40</v>
      </c>
      <c r="Z19" s="17" t="s">
        <v>41</v>
      </c>
    </row>
    <row r="20" spans="1:26" ht="15" thickBot="1">
      <c r="A20" s="3" t="s">
        <v>26</v>
      </c>
      <c r="B20" s="27">
        <v>513</v>
      </c>
      <c r="C20" s="6">
        <v>475</v>
      </c>
      <c r="D20" s="6">
        <v>560</v>
      </c>
      <c r="E20" s="7">
        <v>503</v>
      </c>
      <c r="F20" s="7">
        <v>521</v>
      </c>
      <c r="G20" s="6"/>
      <c r="H20" s="7">
        <v>556</v>
      </c>
      <c r="I20" s="28">
        <v>559</v>
      </c>
      <c r="J20" s="28">
        <v>527</v>
      </c>
      <c r="K20" s="28">
        <v>557</v>
      </c>
      <c r="L20" s="28">
        <v>505</v>
      </c>
      <c r="M20" s="28">
        <v>531</v>
      </c>
      <c r="N20" s="28">
        <v>489</v>
      </c>
      <c r="O20" s="28">
        <v>524</v>
      </c>
      <c r="P20" s="28"/>
      <c r="Q20" s="28">
        <v>568</v>
      </c>
      <c r="R20" s="28">
        <v>544</v>
      </c>
      <c r="S20" s="28">
        <v>557</v>
      </c>
      <c r="T20" s="14">
        <f>SUM(B20:S20)</f>
        <v>8489</v>
      </c>
      <c r="U20" s="23">
        <v>16</v>
      </c>
      <c r="V20" s="29">
        <f aca="true" t="shared" si="5" ref="V20:V33">T20/U20</f>
        <v>530.5625</v>
      </c>
      <c r="W20" s="30">
        <f>(C20+E20+H20+J20+K20+M20+O20+R20)/Y20</f>
        <v>527.125</v>
      </c>
      <c r="X20" s="31">
        <f>(B20+D20+F20+I20+L20+N20+Q20+S20)/Z20</f>
        <v>534</v>
      </c>
      <c r="Y20" s="21">
        <v>8</v>
      </c>
      <c r="Z20" s="22">
        <v>8</v>
      </c>
    </row>
    <row r="21" spans="1:26" ht="15" thickBot="1">
      <c r="A21" s="3" t="s">
        <v>27</v>
      </c>
      <c r="B21" s="27">
        <v>520</v>
      </c>
      <c r="C21" s="6">
        <v>512</v>
      </c>
      <c r="D21" s="6">
        <v>500</v>
      </c>
      <c r="E21" s="7">
        <v>537</v>
      </c>
      <c r="F21" s="7">
        <v>539</v>
      </c>
      <c r="G21" s="6"/>
      <c r="H21" s="7">
        <v>498</v>
      </c>
      <c r="I21" s="7">
        <v>511</v>
      </c>
      <c r="J21" s="7">
        <v>516</v>
      </c>
      <c r="K21" s="7"/>
      <c r="L21" s="7">
        <v>532</v>
      </c>
      <c r="M21" s="7"/>
      <c r="N21" s="7"/>
      <c r="O21" s="7"/>
      <c r="P21" s="7"/>
      <c r="Q21" s="7">
        <v>242</v>
      </c>
      <c r="R21" s="7"/>
      <c r="S21" s="7">
        <v>552</v>
      </c>
      <c r="T21" s="14">
        <f aca="true" t="shared" si="6" ref="T21:T33">SUM(B21:S21)</f>
        <v>5459</v>
      </c>
      <c r="U21" s="33">
        <v>10.5</v>
      </c>
      <c r="V21" s="29">
        <f t="shared" si="5"/>
        <v>519.9047619047619</v>
      </c>
      <c r="W21" s="30">
        <f aca="true" t="shared" si="7" ref="W21:W33">(C21+E21+H21+J21+K21+M21+O21+R21)/Y21</f>
        <v>515.75</v>
      </c>
      <c r="X21" s="31">
        <f aca="true" t="shared" si="8" ref="X21:X32">(B21+D21+F21+I21+L21+N21+Q21+S21)/Z21</f>
        <v>522.4615384615385</v>
      </c>
      <c r="Y21" s="21">
        <v>4</v>
      </c>
      <c r="Z21" s="22">
        <v>6.5</v>
      </c>
    </row>
    <row r="22" spans="1:26" ht="15" thickBot="1">
      <c r="A22" s="3" t="s">
        <v>28</v>
      </c>
      <c r="B22" s="27">
        <v>524</v>
      </c>
      <c r="C22" s="6">
        <v>506</v>
      </c>
      <c r="D22" s="6">
        <v>504</v>
      </c>
      <c r="E22" s="7">
        <v>502</v>
      </c>
      <c r="F22" s="7">
        <v>501</v>
      </c>
      <c r="G22" s="6"/>
      <c r="H22" s="7">
        <v>556</v>
      </c>
      <c r="I22" s="7">
        <v>523</v>
      </c>
      <c r="J22" s="7">
        <v>534</v>
      </c>
      <c r="K22" s="7">
        <v>528</v>
      </c>
      <c r="L22" s="7">
        <v>530</v>
      </c>
      <c r="M22" s="7">
        <v>526</v>
      </c>
      <c r="N22" s="7">
        <v>543</v>
      </c>
      <c r="O22" s="7">
        <v>227</v>
      </c>
      <c r="P22" s="7"/>
      <c r="Q22" s="7">
        <v>237</v>
      </c>
      <c r="R22" s="7">
        <v>237</v>
      </c>
      <c r="S22" s="7">
        <v>522</v>
      </c>
      <c r="T22" s="14">
        <f t="shared" si="6"/>
        <v>7500</v>
      </c>
      <c r="U22" s="33">
        <v>14.5</v>
      </c>
      <c r="V22" s="29">
        <f t="shared" si="5"/>
        <v>517.2413793103449</v>
      </c>
      <c r="W22" s="30">
        <f t="shared" si="7"/>
        <v>516.5714285714286</v>
      </c>
      <c r="X22" s="31">
        <f>(B22+D22+F22+I22+L22+N22+Q22+S22)/Z22</f>
        <v>517.8666666666667</v>
      </c>
      <c r="Y22" s="21">
        <v>7</v>
      </c>
      <c r="Z22" s="22">
        <v>7.5</v>
      </c>
    </row>
    <row r="23" spans="1:26" ht="15" thickBot="1">
      <c r="A23" s="3" t="s">
        <v>34</v>
      </c>
      <c r="B23" s="27">
        <v>547</v>
      </c>
      <c r="C23" s="6">
        <v>643</v>
      </c>
      <c r="D23" s="6"/>
      <c r="E23" s="7">
        <v>570</v>
      </c>
      <c r="F23" s="7">
        <v>560</v>
      </c>
      <c r="G23" s="6"/>
      <c r="H23" s="7"/>
      <c r="I23" s="7"/>
      <c r="J23" s="7">
        <v>545</v>
      </c>
      <c r="K23" s="7">
        <v>558</v>
      </c>
      <c r="L23" s="7"/>
      <c r="M23" s="7">
        <v>543</v>
      </c>
      <c r="N23" s="7"/>
      <c r="O23" s="7"/>
      <c r="P23" s="7"/>
      <c r="Q23" s="7"/>
      <c r="R23" s="7"/>
      <c r="S23" s="7"/>
      <c r="T23" s="14">
        <f t="shared" si="6"/>
        <v>3966</v>
      </c>
      <c r="U23" s="33">
        <v>7</v>
      </c>
      <c r="V23" s="18">
        <f t="shared" si="5"/>
        <v>566.5714285714286</v>
      </c>
      <c r="W23" s="18">
        <f t="shared" si="7"/>
        <v>571.8</v>
      </c>
      <c r="X23" s="20">
        <f t="shared" si="8"/>
        <v>553.5</v>
      </c>
      <c r="Y23" s="21">
        <v>5</v>
      </c>
      <c r="Z23" s="22">
        <v>2</v>
      </c>
    </row>
    <row r="24" spans="1:26" ht="15" thickBot="1">
      <c r="A24" s="3" t="s">
        <v>29</v>
      </c>
      <c r="B24" s="7">
        <v>515</v>
      </c>
      <c r="C24" s="28">
        <v>252</v>
      </c>
      <c r="D24" s="7"/>
      <c r="E24" s="7"/>
      <c r="F24" s="7">
        <v>567</v>
      </c>
      <c r="G24" s="28"/>
      <c r="H24" s="7">
        <v>527</v>
      </c>
      <c r="I24" s="7">
        <v>469</v>
      </c>
      <c r="J24" s="7"/>
      <c r="K24" s="7">
        <v>538</v>
      </c>
      <c r="L24" s="7">
        <v>490</v>
      </c>
      <c r="M24" s="7">
        <v>551</v>
      </c>
      <c r="N24" s="7">
        <v>554</v>
      </c>
      <c r="O24" s="7">
        <v>503</v>
      </c>
      <c r="P24" s="7"/>
      <c r="Q24" s="7">
        <v>529</v>
      </c>
      <c r="R24" s="7">
        <v>509</v>
      </c>
      <c r="S24" s="7">
        <v>559</v>
      </c>
      <c r="T24" s="14">
        <f t="shared" si="6"/>
        <v>6563</v>
      </c>
      <c r="U24" s="34">
        <v>12.5</v>
      </c>
      <c r="V24" s="29">
        <f t="shared" si="5"/>
        <v>525.04</v>
      </c>
      <c r="W24" s="30">
        <f t="shared" si="7"/>
        <v>523.6363636363636</v>
      </c>
      <c r="X24" s="31">
        <f t="shared" si="8"/>
        <v>526.1428571428571</v>
      </c>
      <c r="Y24" s="21">
        <v>5.5</v>
      </c>
      <c r="Z24" s="22">
        <v>7</v>
      </c>
    </row>
    <row r="25" spans="1:26" ht="15" thickBot="1">
      <c r="A25" s="3" t="s">
        <v>36</v>
      </c>
      <c r="B25" s="27"/>
      <c r="C25" s="6">
        <v>229</v>
      </c>
      <c r="D25" s="6">
        <v>202</v>
      </c>
      <c r="E25" s="7"/>
      <c r="F25" s="7">
        <v>527</v>
      </c>
      <c r="G25" s="6"/>
      <c r="H25" s="7"/>
      <c r="I25" s="7">
        <v>484</v>
      </c>
      <c r="J25" s="7"/>
      <c r="K25" s="7"/>
      <c r="L25" s="7">
        <v>513</v>
      </c>
      <c r="M25" s="7">
        <v>512</v>
      </c>
      <c r="N25" s="7"/>
      <c r="O25" s="7">
        <v>489</v>
      </c>
      <c r="P25" s="7"/>
      <c r="Q25" s="7">
        <v>537</v>
      </c>
      <c r="R25" s="7"/>
      <c r="S25" s="7"/>
      <c r="T25" s="14">
        <f t="shared" si="6"/>
        <v>3493</v>
      </c>
      <c r="U25" s="34">
        <v>7</v>
      </c>
      <c r="V25" s="29">
        <f t="shared" si="5"/>
        <v>499</v>
      </c>
      <c r="W25" s="30">
        <f t="shared" si="7"/>
        <v>492</v>
      </c>
      <c r="X25" s="31">
        <f t="shared" si="8"/>
        <v>502.8888888888889</v>
      </c>
      <c r="Y25" s="21">
        <v>2.5</v>
      </c>
      <c r="Z25" s="22">
        <v>4.5</v>
      </c>
    </row>
    <row r="26" spans="1:26" ht="15" thickBot="1">
      <c r="A26" s="3" t="s">
        <v>32</v>
      </c>
      <c r="B26" s="27"/>
      <c r="C26" s="6"/>
      <c r="D26" s="27">
        <v>528</v>
      </c>
      <c r="E26" s="7">
        <v>535</v>
      </c>
      <c r="F26" s="7"/>
      <c r="G26" s="6"/>
      <c r="H26" s="7"/>
      <c r="I26" s="7"/>
      <c r="J26" s="7">
        <v>490</v>
      </c>
      <c r="K26" s="7">
        <v>473</v>
      </c>
      <c r="L26" s="7">
        <v>531</v>
      </c>
      <c r="M26" s="7"/>
      <c r="N26" s="7">
        <v>497</v>
      </c>
      <c r="O26" s="7">
        <v>556</v>
      </c>
      <c r="P26" s="7"/>
      <c r="Q26" s="7">
        <v>554</v>
      </c>
      <c r="R26" s="7">
        <v>516</v>
      </c>
      <c r="S26" s="7">
        <v>558</v>
      </c>
      <c r="T26" s="14">
        <f t="shared" si="6"/>
        <v>5238</v>
      </c>
      <c r="U26" s="34">
        <v>10</v>
      </c>
      <c r="V26" s="29">
        <f t="shared" si="5"/>
        <v>523.8</v>
      </c>
      <c r="W26" s="30">
        <f t="shared" si="7"/>
        <v>514</v>
      </c>
      <c r="X26" s="31">
        <f t="shared" si="8"/>
        <v>533.6</v>
      </c>
      <c r="Y26" s="21">
        <v>5</v>
      </c>
      <c r="Z26" s="22">
        <v>5</v>
      </c>
    </row>
    <row r="27" spans="1:26" ht="15" thickBot="1">
      <c r="A27" s="3" t="s">
        <v>50</v>
      </c>
      <c r="B27" s="27"/>
      <c r="C27" s="6"/>
      <c r="D27" s="27"/>
      <c r="E27" s="7"/>
      <c r="F27" s="7"/>
      <c r="G27" s="6"/>
      <c r="H27" s="7"/>
      <c r="I27" s="7"/>
      <c r="J27" s="7"/>
      <c r="K27" s="7">
        <v>481</v>
      </c>
      <c r="L27" s="7"/>
      <c r="M27" s="7">
        <v>527</v>
      </c>
      <c r="N27" s="7">
        <v>521</v>
      </c>
      <c r="O27" s="7"/>
      <c r="P27" s="7"/>
      <c r="Q27" s="7">
        <v>531</v>
      </c>
      <c r="R27" s="7">
        <v>557</v>
      </c>
      <c r="S27" s="7"/>
      <c r="T27" s="14">
        <f t="shared" si="6"/>
        <v>2617</v>
      </c>
      <c r="U27" s="34">
        <v>5</v>
      </c>
      <c r="V27" s="29">
        <f t="shared" si="5"/>
        <v>523.4</v>
      </c>
      <c r="W27" s="30">
        <f t="shared" si="7"/>
        <v>521.6666666666666</v>
      </c>
      <c r="X27" s="31">
        <f t="shared" si="8"/>
        <v>526</v>
      </c>
      <c r="Y27" s="21">
        <v>3</v>
      </c>
      <c r="Z27" s="22">
        <v>2</v>
      </c>
    </row>
    <row r="28" spans="1:26" ht="15" thickBot="1">
      <c r="A28" s="3" t="s">
        <v>31</v>
      </c>
      <c r="B28" s="27">
        <v>528</v>
      </c>
      <c r="C28" s="6">
        <v>541</v>
      </c>
      <c r="D28" s="6">
        <v>525</v>
      </c>
      <c r="E28" s="7">
        <v>518</v>
      </c>
      <c r="F28" s="7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528</v>
      </c>
      <c r="S28" s="7">
        <v>534</v>
      </c>
      <c r="T28" s="14">
        <f t="shared" si="6"/>
        <v>3174</v>
      </c>
      <c r="U28" s="33">
        <v>6</v>
      </c>
      <c r="V28" s="29">
        <f t="shared" si="5"/>
        <v>529</v>
      </c>
      <c r="W28" s="30">
        <f t="shared" si="7"/>
        <v>529</v>
      </c>
      <c r="X28" s="31">
        <f t="shared" si="8"/>
        <v>529</v>
      </c>
      <c r="Y28" s="21">
        <v>3</v>
      </c>
      <c r="Z28" s="22">
        <v>3</v>
      </c>
    </row>
    <row r="29" spans="1:26" ht="15" thickBot="1">
      <c r="A29" s="3" t="s">
        <v>49</v>
      </c>
      <c r="B29" s="27"/>
      <c r="C29" s="6"/>
      <c r="D29" s="6"/>
      <c r="E29" s="7"/>
      <c r="F29" s="7"/>
      <c r="G29" s="6"/>
      <c r="H29" s="7"/>
      <c r="I29" s="7">
        <v>528</v>
      </c>
      <c r="J29" s="7"/>
      <c r="K29" s="7"/>
      <c r="L29" s="7"/>
      <c r="M29" s="7"/>
      <c r="N29" s="7">
        <v>499</v>
      </c>
      <c r="O29" s="7">
        <v>251</v>
      </c>
      <c r="P29" s="7"/>
      <c r="Q29" s="7"/>
      <c r="R29" s="7"/>
      <c r="S29" s="7"/>
      <c r="T29" s="14">
        <f t="shared" si="6"/>
        <v>1278</v>
      </c>
      <c r="U29" s="34">
        <v>2.5</v>
      </c>
      <c r="V29" s="29">
        <f t="shared" si="5"/>
        <v>511.2</v>
      </c>
      <c r="W29" s="30">
        <f t="shared" si="7"/>
        <v>502</v>
      </c>
      <c r="X29" s="31">
        <f t="shared" si="8"/>
        <v>513.5</v>
      </c>
      <c r="Y29" s="21">
        <v>0.5</v>
      </c>
      <c r="Z29" s="22">
        <v>2</v>
      </c>
    </row>
    <row r="30" spans="1:26" ht="15" thickBot="1">
      <c r="A30" s="3" t="s">
        <v>5</v>
      </c>
      <c r="B30" s="27"/>
      <c r="C30" s="6"/>
      <c r="D30" s="6"/>
      <c r="E30" s="7"/>
      <c r="F30" s="7"/>
      <c r="G30" s="6"/>
      <c r="H30" s="7">
        <v>551</v>
      </c>
      <c r="I30" s="7"/>
      <c r="J30" s="7">
        <v>559</v>
      </c>
      <c r="K30" s="7"/>
      <c r="L30" s="7"/>
      <c r="M30" s="7"/>
      <c r="N30" s="7"/>
      <c r="O30" s="7"/>
      <c r="P30" s="7"/>
      <c r="Q30" s="7"/>
      <c r="R30" s="7"/>
      <c r="S30" s="7"/>
      <c r="T30" s="14">
        <f t="shared" si="6"/>
        <v>1110</v>
      </c>
      <c r="U30" s="33">
        <v>2</v>
      </c>
      <c r="V30" s="29">
        <f t="shared" si="5"/>
        <v>555</v>
      </c>
      <c r="W30" s="30">
        <f t="shared" si="7"/>
        <v>555</v>
      </c>
      <c r="X30" s="31"/>
      <c r="Y30" s="21">
        <v>2</v>
      </c>
      <c r="Z30" s="22">
        <v>0</v>
      </c>
    </row>
    <row r="31" spans="1:26" ht="15" thickBot="1">
      <c r="A31" s="3" t="s">
        <v>6</v>
      </c>
      <c r="B31" s="27"/>
      <c r="C31" s="6"/>
      <c r="D31" s="6"/>
      <c r="E31" s="7"/>
      <c r="F31" s="7"/>
      <c r="G31" s="6"/>
      <c r="H31" s="7"/>
      <c r="I31" s="7"/>
      <c r="J31" s="7"/>
      <c r="K31" s="7"/>
      <c r="L31" s="7"/>
      <c r="M31" s="7"/>
      <c r="N31" s="7"/>
      <c r="O31" s="7">
        <v>570</v>
      </c>
      <c r="P31" s="7"/>
      <c r="Q31" s="7"/>
      <c r="R31" s="7">
        <v>245</v>
      </c>
      <c r="S31" s="7"/>
      <c r="T31" s="14">
        <f t="shared" si="6"/>
        <v>815</v>
      </c>
      <c r="U31" s="32">
        <v>1.5</v>
      </c>
      <c r="V31" s="29">
        <f t="shared" si="5"/>
        <v>543.3333333333334</v>
      </c>
      <c r="W31" s="30">
        <f t="shared" si="7"/>
        <v>543.3333333333334</v>
      </c>
      <c r="X31" s="31"/>
      <c r="Y31" s="21">
        <v>1.5</v>
      </c>
      <c r="Z31" s="22">
        <v>0</v>
      </c>
    </row>
    <row r="32" spans="1:26" ht="15" thickBot="1">
      <c r="A32" s="3" t="s">
        <v>47</v>
      </c>
      <c r="B32" s="27"/>
      <c r="C32" s="6"/>
      <c r="D32" s="6">
        <v>266</v>
      </c>
      <c r="E32" s="7"/>
      <c r="F32" s="7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4">
        <f t="shared" si="6"/>
        <v>266</v>
      </c>
      <c r="U32" s="34">
        <v>0.5</v>
      </c>
      <c r="V32" s="29">
        <f t="shared" si="5"/>
        <v>532</v>
      </c>
      <c r="W32" s="30"/>
      <c r="X32" s="31">
        <f t="shared" si="8"/>
        <v>532</v>
      </c>
      <c r="Y32" s="21">
        <v>0</v>
      </c>
      <c r="Z32" s="22">
        <v>0.5</v>
      </c>
    </row>
    <row r="33" spans="1:26" ht="15" thickBot="1">
      <c r="A33" s="3" t="s">
        <v>35</v>
      </c>
      <c r="B33" s="27"/>
      <c r="C33" s="6"/>
      <c r="D33" s="6"/>
      <c r="E33" s="7"/>
      <c r="F33" s="7"/>
      <c r="G33" s="6"/>
      <c r="H33" s="7">
        <v>483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4">
        <f t="shared" si="6"/>
        <v>483</v>
      </c>
      <c r="U33" s="34">
        <v>1</v>
      </c>
      <c r="V33" s="29">
        <f t="shared" si="5"/>
        <v>483</v>
      </c>
      <c r="W33" s="30">
        <f t="shared" si="7"/>
        <v>483</v>
      </c>
      <c r="X33" s="31"/>
      <c r="Y33" s="21">
        <v>1</v>
      </c>
      <c r="Z33" s="22">
        <v>0</v>
      </c>
    </row>
    <row r="34" spans="1:26" ht="15" thickBot="1">
      <c r="A34" s="2" t="s">
        <v>7</v>
      </c>
      <c r="B34" s="35">
        <f aca="true" t="shared" si="9" ref="B34:U34">SUM(B20:B33)</f>
        <v>3147</v>
      </c>
      <c r="C34" s="8">
        <f t="shared" si="9"/>
        <v>3158</v>
      </c>
      <c r="D34" s="36">
        <f t="shared" si="9"/>
        <v>3085</v>
      </c>
      <c r="E34" s="8">
        <f t="shared" si="9"/>
        <v>3165</v>
      </c>
      <c r="F34" s="9">
        <f t="shared" si="9"/>
        <v>3215</v>
      </c>
      <c r="G34" s="10">
        <f t="shared" si="9"/>
        <v>0</v>
      </c>
      <c r="H34" s="8">
        <f t="shared" si="9"/>
        <v>3171</v>
      </c>
      <c r="I34" s="51">
        <f t="shared" si="9"/>
        <v>3074</v>
      </c>
      <c r="J34" s="8">
        <f t="shared" si="9"/>
        <v>3171</v>
      </c>
      <c r="K34" s="8">
        <f t="shared" si="9"/>
        <v>3135</v>
      </c>
      <c r="L34" s="8">
        <f t="shared" si="9"/>
        <v>3101</v>
      </c>
      <c r="M34" s="8">
        <f t="shared" si="9"/>
        <v>3190</v>
      </c>
      <c r="N34" s="8">
        <f t="shared" si="9"/>
        <v>3103</v>
      </c>
      <c r="O34" s="8">
        <f t="shared" si="9"/>
        <v>3120</v>
      </c>
      <c r="P34" s="8">
        <f t="shared" si="9"/>
        <v>0</v>
      </c>
      <c r="Q34" s="8">
        <f t="shared" si="9"/>
        <v>3198</v>
      </c>
      <c r="R34" s="8">
        <f t="shared" si="9"/>
        <v>3136</v>
      </c>
      <c r="S34" s="37">
        <f t="shared" si="9"/>
        <v>3282</v>
      </c>
      <c r="T34" s="13">
        <f>SUM(T20:T33)</f>
        <v>50451</v>
      </c>
      <c r="U34" s="13">
        <f t="shared" si="9"/>
        <v>96</v>
      </c>
      <c r="V34" s="18">
        <f>T34/U20</f>
        <v>3153.1875</v>
      </c>
      <c r="W34" s="26"/>
      <c r="X34" s="38"/>
      <c r="Y34" s="21">
        <f>SUM(Y20:Y33)</f>
        <v>48</v>
      </c>
      <c r="Z34" s="22">
        <f>SUM(Z20:Z33)</f>
        <v>48</v>
      </c>
    </row>
    <row r="35" ht="15" thickBot="1"/>
    <row r="36" spans="2:8" ht="15" thickBot="1">
      <c r="B36" s="41" t="s">
        <v>37</v>
      </c>
      <c r="C36" s="111"/>
      <c r="D36" s="42" t="s">
        <v>39</v>
      </c>
      <c r="E36" s="111"/>
      <c r="F36" s="162" t="s">
        <v>54</v>
      </c>
      <c r="G36" s="111"/>
      <c r="H36" s="52" t="s">
        <v>55</v>
      </c>
    </row>
  </sheetData>
  <sheetProtection/>
  <mergeCells count="4">
    <mergeCell ref="V1:V2"/>
    <mergeCell ref="W1:X1"/>
    <mergeCell ref="W18:X18"/>
    <mergeCell ref="V18:V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1">
      <selection activeCell="X16" sqref="X16:Y16"/>
    </sheetView>
  </sheetViews>
  <sheetFormatPr defaultColWidth="9.140625" defaultRowHeight="15"/>
  <cols>
    <col min="1" max="1" width="18.8515625" style="0" bestFit="1" customWidth="1"/>
    <col min="2" max="2" width="10.28125" style="0" customWidth="1"/>
    <col min="4" max="4" width="10.28125" style="0" customWidth="1"/>
    <col min="14" max="14" width="11.7109375" style="0" customWidth="1"/>
    <col min="16" max="16" width="11.00390625" style="0" customWidth="1"/>
    <col min="17" max="17" width="11.28125" style="0" customWidth="1"/>
    <col min="18" max="18" width="10.421875" style="0" customWidth="1"/>
    <col min="19" max="19" width="11.00390625" style="0" customWidth="1"/>
    <col min="21" max="22" width="12.421875" style="0" customWidth="1"/>
    <col min="23" max="23" width="11.7109375" style="0" customWidth="1"/>
  </cols>
  <sheetData>
    <row r="1" spans="1:26" ht="15.75" customHeight="1" thickBot="1">
      <c r="A1" s="66" t="s">
        <v>58</v>
      </c>
      <c r="B1" s="67"/>
      <c r="C1" s="67"/>
      <c r="D1" s="68"/>
      <c r="V1" s="272" t="s">
        <v>43</v>
      </c>
      <c r="W1" s="274" t="s">
        <v>42</v>
      </c>
      <c r="X1" s="275"/>
      <c r="Y1" s="69" t="s">
        <v>59</v>
      </c>
      <c r="Z1" s="70" t="s">
        <v>59</v>
      </c>
    </row>
    <row r="2" spans="1:26" ht="11.25" customHeight="1" thickBot="1">
      <c r="A2" s="1"/>
      <c r="V2" s="278"/>
      <c r="W2" s="39"/>
      <c r="X2" s="40"/>
      <c r="Y2" s="69"/>
      <c r="Z2" s="70"/>
    </row>
    <row r="3" spans="1:26" ht="15" thickBot="1">
      <c r="A3" s="2" t="s">
        <v>10</v>
      </c>
      <c r="B3" s="71" t="s">
        <v>1</v>
      </c>
      <c r="C3" s="71" t="s">
        <v>3</v>
      </c>
      <c r="D3" s="72" t="s">
        <v>4</v>
      </c>
      <c r="E3" s="71" t="s">
        <v>8</v>
      </c>
      <c r="F3" s="72" t="s">
        <v>9</v>
      </c>
      <c r="G3" s="71" t="s">
        <v>11</v>
      </c>
      <c r="H3" s="72" t="s">
        <v>12</v>
      </c>
      <c r="I3" s="71" t="s">
        <v>13</v>
      </c>
      <c r="J3" s="72" t="s">
        <v>14</v>
      </c>
      <c r="K3" s="72" t="s">
        <v>15</v>
      </c>
      <c r="L3" s="72" t="s">
        <v>16</v>
      </c>
      <c r="M3" s="71" t="s">
        <v>17</v>
      </c>
      <c r="N3" s="72" t="s">
        <v>18</v>
      </c>
      <c r="O3" s="71" t="s">
        <v>19</v>
      </c>
      <c r="P3" s="72" t="s">
        <v>20</v>
      </c>
      <c r="Q3" s="71" t="s">
        <v>21</v>
      </c>
      <c r="R3" s="72" t="s">
        <v>22</v>
      </c>
      <c r="S3" s="71" t="s">
        <v>23</v>
      </c>
      <c r="T3" s="2" t="s">
        <v>24</v>
      </c>
      <c r="U3" s="73" t="s">
        <v>25</v>
      </c>
      <c r="V3" s="273"/>
      <c r="W3" s="72" t="s">
        <v>37</v>
      </c>
      <c r="X3" s="71" t="s">
        <v>38</v>
      </c>
      <c r="Y3" s="74" t="s">
        <v>40</v>
      </c>
      <c r="Z3" s="75" t="s">
        <v>41</v>
      </c>
    </row>
    <row r="4" spans="1:26" ht="15" thickBot="1">
      <c r="A4" s="3" t="s">
        <v>0</v>
      </c>
      <c r="B4">
        <v>494</v>
      </c>
      <c r="C4">
        <v>528</v>
      </c>
      <c r="D4">
        <v>591</v>
      </c>
      <c r="E4">
        <v>582</v>
      </c>
      <c r="F4">
        <v>568</v>
      </c>
      <c r="G4">
        <v>543</v>
      </c>
      <c r="H4">
        <v>507</v>
      </c>
      <c r="I4">
        <v>565</v>
      </c>
      <c r="J4">
        <v>589</v>
      </c>
      <c r="K4">
        <v>536</v>
      </c>
      <c r="L4">
        <v>575</v>
      </c>
      <c r="M4">
        <v>509</v>
      </c>
      <c r="N4">
        <v>487</v>
      </c>
      <c r="O4">
        <v>518</v>
      </c>
      <c r="P4">
        <v>391</v>
      </c>
      <c r="R4">
        <v>556</v>
      </c>
      <c r="S4">
        <v>545</v>
      </c>
      <c r="T4" s="76">
        <f aca="true" t="shared" si="0" ref="T4:T13">SUM(B4:S4)</f>
        <v>9084</v>
      </c>
      <c r="U4" s="77">
        <v>16.75</v>
      </c>
      <c r="V4" s="78">
        <f>T4/U4</f>
        <v>542.3283582089553</v>
      </c>
      <c r="W4" s="79">
        <f aca="true" t="shared" si="1" ref="W4:W13">(N4+D4+F4+H4+J4+K4+L4+P4+R4)/Y4</f>
        <v>548.5714285714286</v>
      </c>
      <c r="X4" s="79">
        <f aca="true" t="shared" si="2" ref="X4:X13">(B4+C4+E4+G4+I4+M4+O4+Q4+S4)/Z4</f>
        <v>535.5</v>
      </c>
      <c r="Y4" s="69">
        <v>8.75</v>
      </c>
      <c r="Z4" s="70">
        <v>8</v>
      </c>
    </row>
    <row r="5" spans="1:26" ht="15" thickBot="1">
      <c r="A5" s="3" t="s">
        <v>33</v>
      </c>
      <c r="B5">
        <v>539</v>
      </c>
      <c r="C5">
        <v>530</v>
      </c>
      <c r="D5">
        <v>560</v>
      </c>
      <c r="E5">
        <v>531</v>
      </c>
      <c r="F5">
        <v>593</v>
      </c>
      <c r="G5">
        <v>542</v>
      </c>
      <c r="H5">
        <v>550</v>
      </c>
      <c r="I5">
        <v>559</v>
      </c>
      <c r="J5">
        <v>575</v>
      </c>
      <c r="N5">
        <v>511</v>
      </c>
      <c r="O5">
        <v>573</v>
      </c>
      <c r="P5">
        <v>566</v>
      </c>
      <c r="Q5">
        <v>538</v>
      </c>
      <c r="R5">
        <v>490</v>
      </c>
      <c r="T5" s="76">
        <f t="shared" si="0"/>
        <v>7657</v>
      </c>
      <c r="U5" s="80">
        <v>14</v>
      </c>
      <c r="V5" s="81">
        <f aca="true" t="shared" si="3" ref="V5:V13">T5/U5</f>
        <v>546.9285714285714</v>
      </c>
      <c r="W5" s="79">
        <f t="shared" si="1"/>
        <v>549.2857142857143</v>
      </c>
      <c r="X5" s="82">
        <f t="shared" si="2"/>
        <v>544.5714285714286</v>
      </c>
      <c r="Y5" s="69">
        <v>7</v>
      </c>
      <c r="Z5" s="70">
        <v>7</v>
      </c>
    </row>
    <row r="6" spans="1:26" ht="15" thickBot="1">
      <c r="A6" s="3" t="s">
        <v>44</v>
      </c>
      <c r="B6">
        <v>499</v>
      </c>
      <c r="C6">
        <v>569</v>
      </c>
      <c r="D6">
        <v>509</v>
      </c>
      <c r="E6">
        <v>582</v>
      </c>
      <c r="F6">
        <v>568</v>
      </c>
      <c r="G6">
        <v>524</v>
      </c>
      <c r="H6">
        <v>558</v>
      </c>
      <c r="J6">
        <v>553</v>
      </c>
      <c r="K6">
        <v>573</v>
      </c>
      <c r="L6">
        <v>532</v>
      </c>
      <c r="M6">
        <v>546</v>
      </c>
      <c r="N6">
        <v>548</v>
      </c>
      <c r="O6">
        <v>512</v>
      </c>
      <c r="P6">
        <v>144</v>
      </c>
      <c r="R6">
        <v>543</v>
      </c>
      <c r="T6" s="76">
        <f t="shared" si="0"/>
        <v>7760</v>
      </c>
      <c r="U6" s="76">
        <v>14.25</v>
      </c>
      <c r="V6" s="83">
        <f t="shared" si="3"/>
        <v>544.561403508772</v>
      </c>
      <c r="W6" s="79">
        <f t="shared" si="1"/>
        <v>548.8484848484849</v>
      </c>
      <c r="X6" s="79">
        <f t="shared" si="2"/>
        <v>538.6666666666666</v>
      </c>
      <c r="Y6" s="69">
        <v>8.25</v>
      </c>
      <c r="Z6" s="70">
        <v>6</v>
      </c>
    </row>
    <row r="7" spans="1:26" ht="15" thickBot="1">
      <c r="A7" s="3" t="s">
        <v>5</v>
      </c>
      <c r="H7">
        <v>573</v>
      </c>
      <c r="I7">
        <v>561</v>
      </c>
      <c r="J7">
        <v>533</v>
      </c>
      <c r="K7">
        <v>573</v>
      </c>
      <c r="M7">
        <v>539</v>
      </c>
      <c r="N7">
        <v>546</v>
      </c>
      <c r="O7">
        <v>528</v>
      </c>
      <c r="P7">
        <v>527</v>
      </c>
      <c r="Q7">
        <v>491</v>
      </c>
      <c r="R7">
        <v>569</v>
      </c>
      <c r="S7">
        <v>544</v>
      </c>
      <c r="T7" s="76">
        <f t="shared" si="0"/>
        <v>5984</v>
      </c>
      <c r="U7" s="76">
        <v>11</v>
      </c>
      <c r="V7" s="78">
        <f t="shared" si="3"/>
        <v>544</v>
      </c>
      <c r="W7" s="82">
        <f t="shared" si="1"/>
        <v>553.5</v>
      </c>
      <c r="X7" s="79">
        <f t="shared" si="2"/>
        <v>532.6</v>
      </c>
      <c r="Y7" s="69">
        <v>6</v>
      </c>
      <c r="Z7" s="70">
        <v>5</v>
      </c>
    </row>
    <row r="8" spans="1:26" ht="15" thickBot="1">
      <c r="A8" s="3" t="s">
        <v>31</v>
      </c>
      <c r="G8">
        <v>559</v>
      </c>
      <c r="I8">
        <v>518</v>
      </c>
      <c r="L8">
        <v>269</v>
      </c>
      <c r="T8" s="76">
        <f t="shared" si="0"/>
        <v>1346</v>
      </c>
      <c r="U8" s="76">
        <v>2.5</v>
      </c>
      <c r="V8" s="84">
        <f t="shared" si="3"/>
        <v>538.4</v>
      </c>
      <c r="W8" s="79">
        <f t="shared" si="1"/>
        <v>538</v>
      </c>
      <c r="X8" s="79">
        <f t="shared" si="2"/>
        <v>538.5</v>
      </c>
      <c r="Y8" s="69">
        <v>0.5</v>
      </c>
      <c r="Z8" s="70">
        <v>2</v>
      </c>
    </row>
    <row r="9" spans="1:26" ht="15" thickBot="1">
      <c r="A9" s="3" t="s">
        <v>6</v>
      </c>
      <c r="B9">
        <v>521</v>
      </c>
      <c r="C9">
        <v>540</v>
      </c>
      <c r="D9">
        <v>246</v>
      </c>
      <c r="E9">
        <v>510</v>
      </c>
      <c r="G9">
        <v>551</v>
      </c>
      <c r="H9">
        <v>543</v>
      </c>
      <c r="I9">
        <v>550</v>
      </c>
      <c r="J9">
        <v>594</v>
      </c>
      <c r="K9">
        <v>528</v>
      </c>
      <c r="L9">
        <v>248</v>
      </c>
      <c r="P9">
        <v>570</v>
      </c>
      <c r="Q9">
        <v>534</v>
      </c>
      <c r="R9">
        <v>517</v>
      </c>
      <c r="S9">
        <v>547</v>
      </c>
      <c r="T9" s="76">
        <f t="shared" si="0"/>
        <v>6999</v>
      </c>
      <c r="U9" s="76">
        <v>13</v>
      </c>
      <c r="V9" s="84">
        <f t="shared" si="3"/>
        <v>538.3846153846154</v>
      </c>
      <c r="W9" s="79">
        <f t="shared" si="1"/>
        <v>541</v>
      </c>
      <c r="X9" s="79">
        <f t="shared" si="2"/>
        <v>536.1428571428571</v>
      </c>
      <c r="Y9" s="69">
        <v>6</v>
      </c>
      <c r="Z9" s="70">
        <v>7</v>
      </c>
    </row>
    <row r="10" spans="1:26" ht="15" thickBot="1">
      <c r="A10" s="3" t="s">
        <v>2</v>
      </c>
      <c r="B10">
        <v>549</v>
      </c>
      <c r="C10">
        <v>517</v>
      </c>
      <c r="D10">
        <v>587</v>
      </c>
      <c r="E10">
        <v>379</v>
      </c>
      <c r="F10">
        <v>510</v>
      </c>
      <c r="J10">
        <v>551</v>
      </c>
      <c r="K10">
        <v>543</v>
      </c>
      <c r="L10">
        <v>577</v>
      </c>
      <c r="M10">
        <v>532</v>
      </c>
      <c r="N10">
        <v>506</v>
      </c>
      <c r="O10">
        <v>545</v>
      </c>
      <c r="P10">
        <v>551</v>
      </c>
      <c r="Q10">
        <v>529</v>
      </c>
      <c r="R10">
        <v>519</v>
      </c>
      <c r="S10">
        <v>245</v>
      </c>
      <c r="T10" s="76">
        <f t="shared" si="0"/>
        <v>7640</v>
      </c>
      <c r="U10" s="76">
        <v>14.25</v>
      </c>
      <c r="V10" s="84">
        <f t="shared" si="3"/>
        <v>536.140350877193</v>
      </c>
      <c r="W10" s="79">
        <f t="shared" si="1"/>
        <v>543</v>
      </c>
      <c r="X10" s="79">
        <f t="shared" si="2"/>
        <v>527.36</v>
      </c>
      <c r="Y10" s="69">
        <v>8</v>
      </c>
      <c r="Z10" s="70">
        <v>6.25</v>
      </c>
    </row>
    <row r="11" spans="1:26" ht="15" thickBot="1">
      <c r="A11" s="3" t="s">
        <v>57</v>
      </c>
      <c r="B11">
        <v>533</v>
      </c>
      <c r="C11">
        <v>508</v>
      </c>
      <c r="D11">
        <v>543</v>
      </c>
      <c r="E11">
        <v>545</v>
      </c>
      <c r="F11">
        <v>540</v>
      </c>
      <c r="G11">
        <v>559</v>
      </c>
      <c r="H11">
        <v>530</v>
      </c>
      <c r="I11">
        <v>563</v>
      </c>
      <c r="K11">
        <v>567</v>
      </c>
      <c r="L11">
        <v>514</v>
      </c>
      <c r="M11">
        <v>521</v>
      </c>
      <c r="N11">
        <v>531</v>
      </c>
      <c r="O11">
        <v>562</v>
      </c>
      <c r="P11">
        <v>521</v>
      </c>
      <c r="Q11">
        <v>472</v>
      </c>
      <c r="S11">
        <v>268</v>
      </c>
      <c r="T11" s="76">
        <f t="shared" si="0"/>
        <v>8277</v>
      </c>
      <c r="U11" s="76">
        <v>15.5</v>
      </c>
      <c r="V11" s="84">
        <f t="shared" si="3"/>
        <v>534</v>
      </c>
      <c r="W11" s="79">
        <f t="shared" si="1"/>
        <v>535.1428571428571</v>
      </c>
      <c r="X11" s="79">
        <f t="shared" si="2"/>
        <v>533.0588235294117</v>
      </c>
      <c r="Y11" s="69">
        <v>7</v>
      </c>
      <c r="Z11" s="70">
        <v>8.5</v>
      </c>
    </row>
    <row r="12" spans="1:26" ht="15" thickBot="1">
      <c r="A12" s="3" t="s">
        <v>32</v>
      </c>
      <c r="E12">
        <v>115</v>
      </c>
      <c r="F12">
        <v>501</v>
      </c>
      <c r="L12">
        <v>498</v>
      </c>
      <c r="Q12">
        <v>552</v>
      </c>
      <c r="S12">
        <v>521</v>
      </c>
      <c r="T12" s="76">
        <f t="shared" si="0"/>
        <v>2187</v>
      </c>
      <c r="U12" s="76">
        <v>4.25</v>
      </c>
      <c r="V12" s="85">
        <f t="shared" si="3"/>
        <v>514.5882352941177</v>
      </c>
      <c r="W12" s="79">
        <f t="shared" si="1"/>
        <v>499.5</v>
      </c>
      <c r="X12" s="79">
        <f t="shared" si="2"/>
        <v>528</v>
      </c>
      <c r="Y12" s="69">
        <v>2</v>
      </c>
      <c r="Z12" s="70">
        <v>2.25</v>
      </c>
    </row>
    <row r="13" spans="1:26" ht="15" thickBot="1">
      <c r="A13" s="3" t="s">
        <v>30</v>
      </c>
      <c r="D13">
        <v>261</v>
      </c>
      <c r="M13">
        <v>496</v>
      </c>
      <c r="S13">
        <v>576</v>
      </c>
      <c r="T13" s="76">
        <f t="shared" si="0"/>
        <v>1333</v>
      </c>
      <c r="U13" s="76">
        <v>2.5</v>
      </c>
      <c r="V13" s="86">
        <f t="shared" si="3"/>
        <v>533.2</v>
      </c>
      <c r="W13" s="79">
        <f t="shared" si="1"/>
        <v>522</v>
      </c>
      <c r="X13" s="79">
        <f t="shared" si="2"/>
        <v>536</v>
      </c>
      <c r="Y13" s="69">
        <v>0.5</v>
      </c>
      <c r="Z13" s="70">
        <v>2</v>
      </c>
    </row>
    <row r="14" spans="1:26" ht="15" thickBot="1">
      <c r="A14" s="87" t="s">
        <v>7</v>
      </c>
      <c r="B14" s="88">
        <f aca="true" t="shared" si="4" ref="B14:U14">SUM(B4:B13)</f>
        <v>3135</v>
      </c>
      <c r="C14" s="88">
        <f t="shared" si="4"/>
        <v>3192</v>
      </c>
      <c r="D14" s="88">
        <f t="shared" si="4"/>
        <v>3297</v>
      </c>
      <c r="E14" s="88">
        <f t="shared" si="4"/>
        <v>3244</v>
      </c>
      <c r="F14" s="88">
        <f t="shared" si="4"/>
        <v>3280</v>
      </c>
      <c r="G14" s="88">
        <f t="shared" si="4"/>
        <v>3278</v>
      </c>
      <c r="H14" s="88">
        <f t="shared" si="4"/>
        <v>3261</v>
      </c>
      <c r="I14" s="88">
        <f t="shared" si="4"/>
        <v>3316</v>
      </c>
      <c r="J14" s="53">
        <f t="shared" si="4"/>
        <v>3395</v>
      </c>
      <c r="K14" s="88">
        <f t="shared" si="4"/>
        <v>3320</v>
      </c>
      <c r="L14" s="88">
        <f t="shared" si="4"/>
        <v>3213</v>
      </c>
      <c r="M14" s="88">
        <f t="shared" si="4"/>
        <v>3143</v>
      </c>
      <c r="N14" s="89">
        <f t="shared" si="4"/>
        <v>3129</v>
      </c>
      <c r="O14" s="88">
        <f t="shared" si="4"/>
        <v>3238</v>
      </c>
      <c r="P14" s="88">
        <f t="shared" si="4"/>
        <v>3270</v>
      </c>
      <c r="Q14" s="88">
        <f t="shared" si="4"/>
        <v>3116</v>
      </c>
      <c r="R14" s="89">
        <f t="shared" si="4"/>
        <v>3194</v>
      </c>
      <c r="S14" s="90">
        <f t="shared" si="4"/>
        <v>3246</v>
      </c>
      <c r="T14" s="2">
        <f>SUM(T4:T13)</f>
        <v>58267</v>
      </c>
      <c r="U14" s="2">
        <f t="shared" si="4"/>
        <v>108</v>
      </c>
      <c r="V14" s="81">
        <f>T14/18</f>
        <v>3237.0555555555557</v>
      </c>
      <c r="W14" s="88"/>
      <c r="X14" s="88"/>
      <c r="Y14" s="69">
        <f>SUM(Y4:Y13)</f>
        <v>54</v>
      </c>
      <c r="Z14" s="70">
        <f>SUM(Z4:Z13)</f>
        <v>54</v>
      </c>
    </row>
    <row r="15" ht="15" thickBot="1"/>
    <row r="16" spans="2:25" ht="15" thickBot="1">
      <c r="B16" s="72" t="s">
        <v>37</v>
      </c>
      <c r="D16" s="71" t="s">
        <v>39</v>
      </c>
      <c r="X16" s="91"/>
      <c r="Y16" t="s">
        <v>60</v>
      </c>
    </row>
    <row r="18" ht="15.75" customHeight="1" thickBot="1">
      <c r="N18" s="92"/>
    </row>
    <row r="19" spans="1:18" ht="15.75" customHeight="1" thickBot="1">
      <c r="A19" s="4" t="s">
        <v>61</v>
      </c>
      <c r="N19" s="272" t="s">
        <v>43</v>
      </c>
      <c r="O19" s="274" t="s">
        <v>42</v>
      </c>
      <c r="P19" s="275"/>
      <c r="Q19" s="69" t="s">
        <v>59</v>
      </c>
      <c r="R19" s="70" t="s">
        <v>59</v>
      </c>
    </row>
    <row r="20" spans="1:18" ht="15" thickBot="1">
      <c r="A20" s="2" t="s">
        <v>10</v>
      </c>
      <c r="B20" s="93" t="s">
        <v>1</v>
      </c>
      <c r="C20" s="94" t="s">
        <v>3</v>
      </c>
      <c r="D20" s="93" t="s">
        <v>4</v>
      </c>
      <c r="E20" s="94" t="s">
        <v>8</v>
      </c>
      <c r="F20" s="93" t="s">
        <v>9</v>
      </c>
      <c r="G20" s="94" t="s">
        <v>11</v>
      </c>
      <c r="H20" s="93" t="s">
        <v>12</v>
      </c>
      <c r="I20" s="94" t="s">
        <v>13</v>
      </c>
      <c r="J20" s="93" t="s">
        <v>14</v>
      </c>
      <c r="K20" s="94" t="s">
        <v>15</v>
      </c>
      <c r="L20" s="2" t="s">
        <v>24</v>
      </c>
      <c r="M20" s="73" t="s">
        <v>25</v>
      </c>
      <c r="N20" s="273"/>
      <c r="O20" s="95" t="s">
        <v>37</v>
      </c>
      <c r="P20" s="71" t="s">
        <v>38</v>
      </c>
      <c r="Q20" s="74" t="s">
        <v>40</v>
      </c>
      <c r="R20" s="75" t="s">
        <v>41</v>
      </c>
    </row>
    <row r="21" spans="1:18" ht="15" thickBot="1">
      <c r="A21" s="3" t="s">
        <v>50</v>
      </c>
      <c r="B21" s="96">
        <v>537</v>
      </c>
      <c r="C21" s="97">
        <v>534</v>
      </c>
      <c r="D21" s="98">
        <v>522</v>
      </c>
      <c r="G21" s="6"/>
      <c r="H21">
        <v>491</v>
      </c>
      <c r="K21">
        <v>517</v>
      </c>
      <c r="L21" s="76">
        <f aca="true" t="shared" si="5" ref="L21:L33">SUM(B21:K21)</f>
        <v>2601</v>
      </c>
      <c r="M21" s="99">
        <v>5</v>
      </c>
      <c r="N21" s="78">
        <f>L21/M21</f>
        <v>520.2</v>
      </c>
      <c r="O21" s="100">
        <f>(B21+D21+H21+F21+J21)/Q21</f>
        <v>516.6666666666666</v>
      </c>
      <c r="P21" s="101">
        <f>(C21+E21+G21+I21+K21)/R21</f>
        <v>525.5</v>
      </c>
      <c r="Q21" s="69">
        <v>3</v>
      </c>
      <c r="R21" s="70">
        <v>2</v>
      </c>
    </row>
    <row r="22" spans="1:18" ht="15" thickBot="1">
      <c r="A22" s="3" t="s">
        <v>26</v>
      </c>
      <c r="B22" s="96">
        <v>490</v>
      </c>
      <c r="C22" s="97">
        <v>503</v>
      </c>
      <c r="D22" s="98">
        <v>585</v>
      </c>
      <c r="E22">
        <v>499</v>
      </c>
      <c r="F22">
        <v>531</v>
      </c>
      <c r="G22" s="6"/>
      <c r="H22">
        <v>518</v>
      </c>
      <c r="I22">
        <v>528</v>
      </c>
      <c r="J22" s="5"/>
      <c r="K22" s="5">
        <v>246</v>
      </c>
      <c r="L22" s="76">
        <f t="shared" si="5"/>
        <v>3900</v>
      </c>
      <c r="M22" s="102">
        <v>7.5</v>
      </c>
      <c r="N22" s="84">
        <f aca="true" t="shared" si="6" ref="N22:N33">L22/M22</f>
        <v>520</v>
      </c>
      <c r="O22" s="100">
        <f>(B22+D22+F22+H22+J22)/Q22</f>
        <v>531</v>
      </c>
      <c r="P22" s="101">
        <f aca="true" t="shared" si="7" ref="P22:P33">(C22+E22+G22+I22+K22)/R22</f>
        <v>507.42857142857144</v>
      </c>
      <c r="Q22" s="69">
        <v>4</v>
      </c>
      <c r="R22" s="70">
        <v>3.5</v>
      </c>
    </row>
    <row r="23" spans="1:18" ht="15" thickBot="1">
      <c r="A23" s="3" t="s">
        <v>62</v>
      </c>
      <c r="B23" s="96"/>
      <c r="C23" s="97"/>
      <c r="D23" s="98"/>
      <c r="E23">
        <v>487</v>
      </c>
      <c r="G23" s="6">
        <v>574</v>
      </c>
      <c r="H23">
        <v>269</v>
      </c>
      <c r="J23">
        <v>558</v>
      </c>
      <c r="K23">
        <v>542</v>
      </c>
      <c r="L23" s="76">
        <f t="shared" si="5"/>
        <v>2430</v>
      </c>
      <c r="M23" s="103">
        <v>4.5</v>
      </c>
      <c r="N23" s="78">
        <f t="shared" si="6"/>
        <v>540</v>
      </c>
      <c r="O23" s="100">
        <f aca="true" t="shared" si="8" ref="O23:O33">(B23+D23+F23+H23+J23)/Q23</f>
        <v>551.3333333333334</v>
      </c>
      <c r="P23" s="101">
        <f t="shared" si="7"/>
        <v>534.3333333333334</v>
      </c>
      <c r="Q23" s="69">
        <v>1.5</v>
      </c>
      <c r="R23" s="70">
        <v>3</v>
      </c>
    </row>
    <row r="24" spans="1:18" ht="15" thickBot="1">
      <c r="A24" s="3" t="s">
        <v>27</v>
      </c>
      <c r="B24" s="96">
        <v>525</v>
      </c>
      <c r="C24" s="97">
        <v>555</v>
      </c>
      <c r="D24" s="98"/>
      <c r="E24">
        <v>523</v>
      </c>
      <c r="F24">
        <v>525</v>
      </c>
      <c r="G24" s="6">
        <v>520</v>
      </c>
      <c r="I24">
        <v>535</v>
      </c>
      <c r="K24">
        <v>229</v>
      </c>
      <c r="L24" s="76">
        <f t="shared" si="5"/>
        <v>3412</v>
      </c>
      <c r="M24" s="80">
        <v>6.5</v>
      </c>
      <c r="N24" s="78">
        <f t="shared" si="6"/>
        <v>524.9230769230769</v>
      </c>
      <c r="O24" s="100">
        <f t="shared" si="8"/>
        <v>525</v>
      </c>
      <c r="P24" s="101">
        <f t="shared" si="7"/>
        <v>524.8888888888889</v>
      </c>
      <c r="Q24" s="69">
        <v>2</v>
      </c>
      <c r="R24" s="70">
        <v>4.5</v>
      </c>
    </row>
    <row r="25" spans="1:18" ht="15" thickBot="1">
      <c r="A25" s="3" t="s">
        <v>28</v>
      </c>
      <c r="B25" s="96"/>
      <c r="C25" s="97"/>
      <c r="D25" s="98"/>
      <c r="F25">
        <v>509</v>
      </c>
      <c r="G25" s="6">
        <v>527</v>
      </c>
      <c r="H25">
        <v>245</v>
      </c>
      <c r="J25">
        <v>512</v>
      </c>
      <c r="K25">
        <v>245</v>
      </c>
      <c r="L25" s="76">
        <f t="shared" si="5"/>
        <v>2038</v>
      </c>
      <c r="M25" s="104">
        <v>4</v>
      </c>
      <c r="N25" s="84">
        <f t="shared" si="6"/>
        <v>509.5</v>
      </c>
      <c r="O25" s="100">
        <f t="shared" si="8"/>
        <v>506.4</v>
      </c>
      <c r="P25" s="101">
        <f t="shared" si="7"/>
        <v>514.6666666666666</v>
      </c>
      <c r="Q25" s="69">
        <v>2.5</v>
      </c>
      <c r="R25" s="70">
        <v>1.5</v>
      </c>
    </row>
    <row r="26" spans="1:18" ht="15" thickBot="1">
      <c r="A26" s="3" t="s">
        <v>34</v>
      </c>
      <c r="B26" s="96">
        <v>552</v>
      </c>
      <c r="C26" s="97">
        <v>541</v>
      </c>
      <c r="D26" s="98"/>
      <c r="E26">
        <v>541</v>
      </c>
      <c r="F26">
        <v>551</v>
      </c>
      <c r="G26" s="6">
        <v>568</v>
      </c>
      <c r="J26">
        <v>545</v>
      </c>
      <c r="K26">
        <v>504</v>
      </c>
      <c r="L26" s="76">
        <f t="shared" si="5"/>
        <v>3802</v>
      </c>
      <c r="M26" s="80">
        <v>7</v>
      </c>
      <c r="N26" s="81">
        <f t="shared" si="6"/>
        <v>543.1428571428571</v>
      </c>
      <c r="O26" s="81">
        <f t="shared" si="8"/>
        <v>549.3333333333334</v>
      </c>
      <c r="P26" s="101">
        <f t="shared" si="7"/>
        <v>538.5</v>
      </c>
      <c r="Q26" s="69">
        <v>3</v>
      </c>
      <c r="R26" s="70">
        <v>4</v>
      </c>
    </row>
    <row r="27" spans="1:18" ht="15" thickBot="1">
      <c r="A27" s="3" t="s">
        <v>36</v>
      </c>
      <c r="B27" s="96"/>
      <c r="C27" s="97">
        <v>509</v>
      </c>
      <c r="D27" s="98">
        <v>506</v>
      </c>
      <c r="E27">
        <v>560</v>
      </c>
      <c r="F27">
        <v>540</v>
      </c>
      <c r="G27" s="105"/>
      <c r="H27">
        <v>501</v>
      </c>
      <c r="J27">
        <v>508</v>
      </c>
      <c r="K27">
        <v>258</v>
      </c>
      <c r="L27" s="76">
        <f t="shared" si="5"/>
        <v>3382</v>
      </c>
      <c r="M27" s="104">
        <v>6.5</v>
      </c>
      <c r="N27" s="84">
        <f t="shared" si="6"/>
        <v>520.3076923076923</v>
      </c>
      <c r="O27" s="100">
        <f t="shared" si="8"/>
        <v>513.75</v>
      </c>
      <c r="P27" s="101">
        <f t="shared" si="7"/>
        <v>530.8</v>
      </c>
      <c r="Q27" s="69">
        <v>4</v>
      </c>
      <c r="R27" s="70">
        <v>2.5</v>
      </c>
    </row>
    <row r="28" spans="1:18" ht="15" thickBot="1">
      <c r="A28" s="3" t="s">
        <v>5</v>
      </c>
      <c r="B28" s="96">
        <v>558</v>
      </c>
      <c r="C28" s="97"/>
      <c r="D28" s="98"/>
      <c r="G28" s="6"/>
      <c r="L28" s="76">
        <f t="shared" si="5"/>
        <v>558</v>
      </c>
      <c r="M28" s="104">
        <v>1</v>
      </c>
      <c r="N28" s="78">
        <f t="shared" si="6"/>
        <v>558</v>
      </c>
      <c r="O28" s="100">
        <f t="shared" si="8"/>
        <v>558</v>
      </c>
      <c r="P28" s="101">
        <v>0</v>
      </c>
      <c r="Q28" s="69">
        <v>1</v>
      </c>
      <c r="R28" s="70">
        <v>0</v>
      </c>
    </row>
    <row r="29" spans="1:18" ht="15" thickBot="1">
      <c r="A29" s="3" t="s">
        <v>31</v>
      </c>
      <c r="B29" s="96"/>
      <c r="C29" s="97">
        <v>536</v>
      </c>
      <c r="D29" s="98">
        <v>561</v>
      </c>
      <c r="F29">
        <v>525</v>
      </c>
      <c r="G29" s="6"/>
      <c r="I29">
        <v>541</v>
      </c>
      <c r="L29" s="76">
        <f t="shared" si="5"/>
        <v>2163</v>
      </c>
      <c r="M29" s="80">
        <v>4</v>
      </c>
      <c r="N29" s="78">
        <f t="shared" si="6"/>
        <v>540.75</v>
      </c>
      <c r="O29" s="100">
        <f t="shared" si="8"/>
        <v>543</v>
      </c>
      <c r="P29" s="101">
        <f t="shared" si="7"/>
        <v>538.5</v>
      </c>
      <c r="Q29" s="69">
        <v>2</v>
      </c>
      <c r="R29" s="70">
        <v>2</v>
      </c>
    </row>
    <row r="30" spans="1:18" ht="15" thickBot="1">
      <c r="A30" s="3" t="s">
        <v>35</v>
      </c>
      <c r="B30" s="96">
        <v>555</v>
      </c>
      <c r="C30" s="97"/>
      <c r="D30" s="98">
        <v>523</v>
      </c>
      <c r="E30">
        <v>521</v>
      </c>
      <c r="G30" s="6">
        <v>568</v>
      </c>
      <c r="H30">
        <v>537</v>
      </c>
      <c r="I30">
        <v>502</v>
      </c>
      <c r="J30">
        <v>527</v>
      </c>
      <c r="K30">
        <v>588</v>
      </c>
      <c r="L30" s="76">
        <f t="shared" si="5"/>
        <v>4321</v>
      </c>
      <c r="M30" s="104">
        <v>8</v>
      </c>
      <c r="N30" s="84">
        <f t="shared" si="6"/>
        <v>540.125</v>
      </c>
      <c r="O30" s="100">
        <f t="shared" si="8"/>
        <v>535.5</v>
      </c>
      <c r="P30" s="82">
        <f t="shared" si="7"/>
        <v>544.75</v>
      </c>
      <c r="Q30" s="69">
        <v>4</v>
      </c>
      <c r="R30" s="70">
        <v>4</v>
      </c>
    </row>
    <row r="31" spans="1:18" ht="15" thickBot="1">
      <c r="A31" s="3" t="s">
        <v>6</v>
      </c>
      <c r="B31" s="96"/>
      <c r="C31" s="97"/>
      <c r="D31" s="98">
        <v>566</v>
      </c>
      <c r="G31" s="6"/>
      <c r="I31">
        <v>531</v>
      </c>
      <c r="L31" s="76">
        <f t="shared" si="5"/>
        <v>1097</v>
      </c>
      <c r="M31" s="104">
        <v>2</v>
      </c>
      <c r="N31" s="106">
        <f t="shared" si="6"/>
        <v>548.5</v>
      </c>
      <c r="O31" s="107">
        <f t="shared" si="8"/>
        <v>566</v>
      </c>
      <c r="P31" s="101">
        <f t="shared" si="7"/>
        <v>531</v>
      </c>
      <c r="Q31" s="69">
        <v>1</v>
      </c>
      <c r="R31" s="70">
        <v>1</v>
      </c>
    </row>
    <row r="32" spans="1:18" ht="15" thickBot="1">
      <c r="A32" s="3" t="s">
        <v>47</v>
      </c>
      <c r="B32" s="96"/>
      <c r="C32" s="97"/>
      <c r="D32" s="96"/>
      <c r="G32" s="6"/>
      <c r="I32">
        <v>544</v>
      </c>
      <c r="L32" s="76">
        <f t="shared" si="5"/>
        <v>544</v>
      </c>
      <c r="M32" s="104">
        <v>1</v>
      </c>
      <c r="N32" s="78">
        <f t="shared" si="6"/>
        <v>544</v>
      </c>
      <c r="O32" s="108">
        <v>0</v>
      </c>
      <c r="P32" s="101">
        <f>(C32+E32+G32+I32+K32)/R32</f>
        <v>544</v>
      </c>
      <c r="Q32" s="69">
        <v>0</v>
      </c>
      <c r="R32" s="70">
        <v>1</v>
      </c>
    </row>
    <row r="33" spans="1:18" ht="15" thickBot="1">
      <c r="A33" s="3" t="s">
        <v>29</v>
      </c>
      <c r="C33" s="5"/>
      <c r="G33" s="5">
        <v>530</v>
      </c>
      <c r="H33">
        <v>549</v>
      </c>
      <c r="J33">
        <v>546</v>
      </c>
      <c r="L33" s="76">
        <f t="shared" si="5"/>
        <v>1625</v>
      </c>
      <c r="M33" s="104">
        <v>3</v>
      </c>
      <c r="N33" s="78">
        <f t="shared" si="6"/>
        <v>541.6666666666666</v>
      </c>
      <c r="O33" s="100">
        <f t="shared" si="8"/>
        <v>547.5</v>
      </c>
      <c r="P33" s="101">
        <f t="shared" si="7"/>
        <v>530</v>
      </c>
      <c r="Q33" s="69">
        <v>2</v>
      </c>
      <c r="R33" s="70">
        <v>1</v>
      </c>
    </row>
    <row r="34" spans="1:18" ht="15" thickBot="1">
      <c r="A34" s="2" t="s">
        <v>7</v>
      </c>
      <c r="B34" s="88">
        <f aca="true" t="shared" si="9" ref="B34:M34">SUM(B21:B33)</f>
        <v>3217</v>
      </c>
      <c r="C34" s="88">
        <f t="shared" si="9"/>
        <v>3178</v>
      </c>
      <c r="D34" s="89">
        <f t="shared" si="9"/>
        <v>3263</v>
      </c>
      <c r="E34" s="88">
        <f t="shared" si="9"/>
        <v>3131</v>
      </c>
      <c r="F34" s="88">
        <f t="shared" si="9"/>
        <v>3181</v>
      </c>
      <c r="G34" s="53">
        <f t="shared" si="9"/>
        <v>3287</v>
      </c>
      <c r="H34" s="88">
        <f>SUM(H21:H33)</f>
        <v>3110</v>
      </c>
      <c r="I34" s="88">
        <f>SUM(I21:I33)</f>
        <v>3181</v>
      </c>
      <c r="J34" s="88">
        <f t="shared" si="9"/>
        <v>3196</v>
      </c>
      <c r="K34" s="88">
        <f t="shared" si="9"/>
        <v>3129</v>
      </c>
      <c r="L34" s="2">
        <f t="shared" si="9"/>
        <v>31873</v>
      </c>
      <c r="M34" s="2">
        <f t="shared" si="9"/>
        <v>60</v>
      </c>
      <c r="N34" s="81">
        <f>L34/10</f>
        <v>3187.3</v>
      </c>
      <c r="O34" s="88"/>
      <c r="P34" s="109"/>
      <c r="Q34" s="69">
        <f>SUM(Q21:Q33)</f>
        <v>30</v>
      </c>
      <c r="R34" s="70">
        <f>SUM(R21:R33)</f>
        <v>30</v>
      </c>
    </row>
    <row r="35" ht="15" thickBot="1"/>
    <row r="36" spans="2:16" ht="15" thickBot="1">
      <c r="B36" s="72" t="s">
        <v>37</v>
      </c>
      <c r="D36" s="71" t="s">
        <v>39</v>
      </c>
      <c r="O36" s="91"/>
      <c r="P36" t="s">
        <v>60</v>
      </c>
    </row>
  </sheetData>
  <sheetProtection/>
  <mergeCells count="4">
    <mergeCell ref="V1:V3"/>
    <mergeCell ref="W1:X1"/>
    <mergeCell ref="N19:N20"/>
    <mergeCell ref="O19:P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 Mohorič</dc:creator>
  <cp:keywords/>
  <dc:description/>
  <cp:lastModifiedBy>Mohorič</cp:lastModifiedBy>
  <dcterms:created xsi:type="dcterms:W3CDTF">2012-04-04T10:48:13Z</dcterms:created>
  <dcterms:modified xsi:type="dcterms:W3CDTF">2024-03-24T14:37:41Z</dcterms:modified>
  <cp:category/>
  <cp:version/>
  <cp:contentType/>
  <cp:contentStatus/>
</cp:coreProperties>
</file>